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7650"/>
  </bookViews>
  <sheets>
    <sheet name="Chi tieu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>#REF!</definedName>
    <definedName name="_xlnm.Print_Titles" localSheetId="0">'Chi tieu KTXH'!$4:$5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'Chi tieu KTXH'!$A$1:$L$149</definedName>
    <definedName name="Z_BA1EFE67_D117_4A62_A4DF_3768F753705A_.wvu.PrintTitles" localSheetId="0" hidden="1">'Chi tieu KTXH'!$4:$5</definedName>
    <definedName name="Z_BA1EFE67_D117_4A62_A4DF_3768F753705A_.wvu.Rows" localSheetId="0" hidden="1">'Chi tieu KTXH'!#REF!,'Chi tieu KTXH'!$59:$59,'Chi tieu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6" i="23" l="1"/>
  <c r="L165" i="23"/>
  <c r="I166" i="23" l="1"/>
  <c r="I165" i="23"/>
  <c r="K163" i="23" l="1"/>
  <c r="K166" i="23"/>
  <c r="K165" i="23"/>
  <c r="K162" i="23"/>
  <c r="K120" i="23" l="1"/>
  <c r="L9" i="23"/>
  <c r="L10" i="23"/>
  <c r="L11" i="23"/>
  <c r="L12" i="23"/>
  <c r="L14" i="23"/>
  <c r="L15" i="23"/>
  <c r="L16" i="23"/>
  <c r="L17" i="23"/>
  <c r="L8" i="23"/>
  <c r="G78" i="23" l="1"/>
  <c r="G75" i="23"/>
  <c r="G77" i="23" s="1"/>
  <c r="G50" i="23"/>
  <c r="G47" i="23"/>
  <c r="G45" i="23"/>
  <c r="K9" i="23" l="1"/>
  <c r="K10" i="23"/>
  <c r="K11" i="23"/>
  <c r="K12" i="23"/>
  <c r="K14" i="23"/>
  <c r="K15" i="23"/>
  <c r="K16" i="23"/>
  <c r="K17" i="23"/>
  <c r="K8" i="23"/>
  <c r="J9" i="23"/>
  <c r="J10" i="23"/>
  <c r="J11" i="23"/>
  <c r="J12" i="23"/>
  <c r="J14" i="23"/>
  <c r="J15" i="23"/>
  <c r="J16" i="23"/>
  <c r="J17" i="23"/>
  <c r="I9" i="23"/>
  <c r="I10" i="23"/>
  <c r="I11" i="23"/>
  <c r="I12" i="23"/>
  <c r="I14" i="23"/>
  <c r="I15" i="23"/>
  <c r="I16" i="23"/>
  <c r="I17" i="23"/>
  <c r="I8" i="23"/>
  <c r="H13" i="23"/>
  <c r="L13" i="23" s="1"/>
  <c r="H24" i="23" l="1"/>
  <c r="H23" i="23"/>
  <c r="H21" i="23"/>
  <c r="I13" i="23"/>
  <c r="K13" i="23"/>
  <c r="H22" i="23"/>
  <c r="I122" i="23"/>
  <c r="I123" i="23"/>
  <c r="I124" i="23"/>
  <c r="I125" i="23"/>
  <c r="I127" i="23"/>
  <c r="I128" i="23"/>
  <c r="I129" i="23"/>
  <c r="I130" i="23"/>
  <c r="I120" i="23"/>
  <c r="K127" i="23"/>
  <c r="K128" i="23"/>
  <c r="K129" i="23"/>
  <c r="K130" i="23"/>
  <c r="K123" i="23"/>
  <c r="K124" i="23"/>
  <c r="K125" i="23"/>
  <c r="K122" i="23"/>
  <c r="K109" i="23"/>
  <c r="I109" i="23"/>
  <c r="K111" i="23"/>
  <c r="I111" i="23"/>
  <c r="L115" i="23" l="1"/>
  <c r="L116" i="23"/>
  <c r="L117" i="23"/>
  <c r="L118" i="23"/>
  <c r="L149" i="23" l="1"/>
  <c r="L151" i="23"/>
  <c r="L81" i="23"/>
  <c r="J80" i="23"/>
  <c r="K80" i="23"/>
  <c r="J79" i="23"/>
  <c r="K79" i="23"/>
  <c r="L79" i="23"/>
  <c r="D50" i="23"/>
  <c r="F50" i="23"/>
  <c r="H50" i="23"/>
  <c r="E50" i="23"/>
  <c r="L50" i="23" s="1"/>
  <c r="J60" i="23"/>
  <c r="I106" i="23"/>
  <c r="K106" i="23"/>
  <c r="J50" i="23" l="1"/>
  <c r="K50" i="23"/>
  <c r="I50" i="23"/>
  <c r="K156" i="23"/>
  <c r="K155" i="23"/>
  <c r="K154" i="23"/>
  <c r="I149" i="23"/>
  <c r="J149" i="23"/>
  <c r="K149" i="23"/>
  <c r="I150" i="23"/>
  <c r="J150" i="23"/>
  <c r="K150" i="23"/>
  <c r="I151" i="23"/>
  <c r="J151" i="23"/>
  <c r="K151" i="23"/>
  <c r="I152" i="23"/>
  <c r="J152" i="23"/>
  <c r="K152" i="23"/>
  <c r="J154" i="23"/>
  <c r="J155" i="23"/>
  <c r="J156" i="23"/>
  <c r="J157" i="23"/>
  <c r="K157" i="23"/>
  <c r="I90" i="23" l="1"/>
  <c r="J90" i="23"/>
  <c r="K90" i="23"/>
  <c r="I91" i="23"/>
  <c r="J91" i="23"/>
  <c r="K91" i="23"/>
  <c r="J39" i="23" l="1"/>
  <c r="I28" i="23"/>
  <c r="J28" i="23"/>
  <c r="K28" i="23"/>
  <c r="L28" i="23"/>
  <c r="I29" i="23"/>
  <c r="J29" i="23"/>
  <c r="K29" i="23"/>
  <c r="L29" i="23"/>
  <c r="I30" i="23"/>
  <c r="J30" i="23"/>
  <c r="K30" i="23"/>
  <c r="I31" i="23"/>
  <c r="J31" i="23"/>
  <c r="K31" i="23"/>
  <c r="L31" i="23"/>
  <c r="I32" i="23"/>
  <c r="J32" i="23"/>
  <c r="K32" i="23"/>
  <c r="I33" i="23"/>
  <c r="J33" i="23"/>
  <c r="K33" i="23"/>
  <c r="L33" i="23"/>
  <c r="I34" i="23"/>
  <c r="J34" i="23"/>
  <c r="K34" i="23"/>
  <c r="J35" i="23"/>
  <c r="K35" i="23"/>
  <c r="I36" i="23"/>
  <c r="J36" i="23"/>
  <c r="K36" i="23"/>
  <c r="I37" i="23"/>
  <c r="J37" i="23"/>
  <c r="K37" i="23"/>
  <c r="L39" i="23"/>
  <c r="L40" i="23"/>
  <c r="I41" i="23"/>
  <c r="J41" i="23"/>
  <c r="K41" i="23"/>
  <c r="L41" i="23"/>
  <c r="L42" i="23"/>
  <c r="L43" i="23"/>
  <c r="I45" i="23"/>
  <c r="J45" i="23"/>
  <c r="K45" i="23"/>
  <c r="K46" i="23"/>
  <c r="I47" i="23"/>
  <c r="J47" i="23"/>
  <c r="K47" i="23"/>
  <c r="J48" i="23"/>
  <c r="K48" i="23"/>
  <c r="I51" i="23"/>
  <c r="J51" i="23"/>
  <c r="K51" i="23"/>
  <c r="L51" i="23"/>
  <c r="I52" i="23"/>
  <c r="J52" i="23"/>
  <c r="K52" i="23"/>
  <c r="I53" i="23"/>
  <c r="J53" i="23"/>
  <c r="K53" i="23"/>
  <c r="L53" i="23"/>
  <c r="I54" i="23"/>
  <c r="J54" i="23"/>
  <c r="K54" i="23"/>
  <c r="L54" i="23"/>
  <c r="I56" i="23"/>
  <c r="J56" i="23"/>
  <c r="K56" i="23"/>
  <c r="L56" i="23"/>
  <c r="I57" i="23"/>
  <c r="J57" i="23"/>
  <c r="K57" i="23"/>
  <c r="L57" i="23"/>
  <c r="J59" i="23"/>
  <c r="K59" i="23"/>
  <c r="L59" i="23"/>
  <c r="I60" i="23"/>
  <c r="K60" i="23"/>
  <c r="I62" i="23"/>
  <c r="J62" i="23"/>
  <c r="K62" i="23"/>
  <c r="L62" i="23"/>
  <c r="I63" i="23"/>
  <c r="J63" i="23"/>
  <c r="K63" i="23"/>
  <c r="L63" i="23"/>
  <c r="I64" i="23"/>
  <c r="J64" i="23"/>
  <c r="K64" i="23"/>
  <c r="L64" i="23"/>
  <c r="I39" i="23" l="1"/>
  <c r="K39" i="23"/>
  <c r="L112" i="23"/>
  <c r="L113" i="23"/>
  <c r="J120" i="23"/>
  <c r="L120" i="23"/>
  <c r="J122" i="23"/>
  <c r="J123" i="23"/>
  <c r="J124" i="23"/>
  <c r="L124" i="23"/>
  <c r="J125" i="23"/>
  <c r="L125" i="23"/>
  <c r="J127" i="23"/>
  <c r="L127" i="23"/>
  <c r="J128" i="23"/>
  <c r="J129" i="23"/>
  <c r="L129" i="23"/>
  <c r="J130" i="23"/>
  <c r="I133" i="23" l="1"/>
  <c r="J133" i="23"/>
  <c r="K133" i="23"/>
  <c r="L133" i="23"/>
  <c r="I134" i="23"/>
  <c r="J134" i="23"/>
  <c r="K134" i="23"/>
  <c r="J111" i="23"/>
  <c r="I102" i="23"/>
  <c r="J102" i="23"/>
  <c r="K102" i="23"/>
  <c r="L102" i="23"/>
  <c r="I103" i="23"/>
  <c r="J103" i="23"/>
  <c r="K103" i="23"/>
  <c r="L103" i="23"/>
  <c r="I96" i="23" l="1"/>
  <c r="J96" i="23"/>
  <c r="K96" i="23"/>
  <c r="L96" i="23"/>
  <c r="I97" i="23"/>
  <c r="J97" i="23"/>
  <c r="K97" i="23"/>
  <c r="L97" i="23"/>
  <c r="I98" i="23"/>
  <c r="K98" i="23"/>
  <c r="I99" i="23"/>
  <c r="J99" i="23"/>
  <c r="K99" i="23"/>
  <c r="I100" i="23"/>
  <c r="J100" i="23"/>
  <c r="K100" i="23"/>
  <c r="L100" i="23"/>
  <c r="I75" i="23" l="1"/>
  <c r="J75" i="23"/>
  <c r="K75" i="23"/>
  <c r="L75" i="23"/>
  <c r="J76" i="23"/>
  <c r="K76" i="23"/>
  <c r="L76" i="23"/>
  <c r="J77" i="23"/>
  <c r="I78" i="23"/>
  <c r="J78" i="23"/>
  <c r="K78" i="23"/>
  <c r="L78" i="23"/>
  <c r="I77" i="23"/>
  <c r="L144" i="23"/>
  <c r="L145" i="23"/>
  <c r="L147" i="23"/>
  <c r="L143" i="23"/>
  <c r="I143" i="23"/>
  <c r="J143" i="23"/>
  <c r="K143" i="23"/>
  <c r="J144" i="23"/>
  <c r="K144" i="23"/>
  <c r="J145" i="23"/>
  <c r="K145" i="23"/>
  <c r="I147" i="23"/>
  <c r="J147" i="23"/>
  <c r="K147" i="23"/>
  <c r="I84" i="23"/>
  <c r="J84" i="23"/>
  <c r="K84" i="23"/>
  <c r="L84" i="23"/>
  <c r="I85" i="23"/>
  <c r="J85" i="23"/>
  <c r="K85" i="23"/>
  <c r="L85" i="23"/>
  <c r="I73" i="23"/>
  <c r="J73" i="23"/>
  <c r="K73" i="23"/>
  <c r="L73" i="23"/>
  <c r="L67" i="23"/>
  <c r="L68" i="23"/>
  <c r="L69" i="23"/>
  <c r="L70" i="23"/>
  <c r="L71" i="23"/>
  <c r="L72" i="23"/>
  <c r="L66" i="23"/>
  <c r="I67" i="23"/>
  <c r="J67" i="23"/>
  <c r="K67" i="23"/>
  <c r="I68" i="23"/>
  <c r="J68" i="23"/>
  <c r="K68" i="23"/>
  <c r="I69" i="23"/>
  <c r="J69" i="23"/>
  <c r="K69" i="23"/>
  <c r="I70" i="23"/>
  <c r="J70" i="23"/>
  <c r="K70" i="23"/>
  <c r="I71" i="23"/>
  <c r="J71" i="23"/>
  <c r="K71" i="23"/>
  <c r="I72" i="23"/>
  <c r="J72" i="23"/>
  <c r="K72" i="23"/>
  <c r="K66" i="23"/>
  <c r="J66" i="23"/>
  <c r="I66" i="23"/>
  <c r="L77" i="23" l="1"/>
  <c r="K77" i="23"/>
  <c r="J148" i="23"/>
  <c r="K148" i="23"/>
  <c r="I148" i="23"/>
  <c r="L94" i="23" l="1"/>
  <c r="J94" i="23"/>
  <c r="J93" i="23"/>
  <c r="K94" i="23"/>
  <c r="I94" i="23"/>
  <c r="K93" i="23"/>
  <c r="I93" i="23"/>
  <c r="L136" i="23" l="1"/>
  <c r="L137" i="23"/>
  <c r="L138" i="23"/>
  <c r="I135" i="23"/>
  <c r="J135" i="23"/>
  <c r="K135" i="23"/>
  <c r="I136" i="23"/>
  <c r="J136" i="23"/>
  <c r="K136" i="23"/>
  <c r="I137" i="23"/>
  <c r="J137" i="23"/>
  <c r="K137" i="23"/>
  <c r="I138" i="23"/>
  <c r="J138" i="23"/>
  <c r="K138" i="23"/>
  <c r="K132" i="23"/>
  <c r="J132" i="23"/>
  <c r="I132" i="23"/>
  <c r="L132" i="23"/>
  <c r="L109" i="23"/>
  <c r="L83" i="23" l="1"/>
  <c r="K83" i="23"/>
  <c r="K82" i="23"/>
  <c r="J83" i="23"/>
  <c r="J82" i="23"/>
  <c r="I83" i="23"/>
  <c r="I82" i="23"/>
  <c r="F13" i="23" l="1"/>
  <c r="F8" i="23"/>
  <c r="J8" i="23" s="1"/>
  <c r="F24" i="23" l="1"/>
  <c r="J13" i="23"/>
  <c r="F21" i="23"/>
  <c r="F22" i="23"/>
  <c r="F23" i="23"/>
</calcChain>
</file>

<file path=xl/sharedStrings.xml><?xml version="1.0" encoding="utf-8"?>
<sst xmlns="http://schemas.openxmlformats.org/spreadsheetml/2006/main" count="391" uniqueCount="224">
  <si>
    <t>M3</t>
  </si>
  <si>
    <t>Triệu Kw/h</t>
  </si>
  <si>
    <t>1000 M3</t>
  </si>
  <si>
    <t xml:space="preserve"> - Ngô</t>
  </si>
  <si>
    <t>Du lịch</t>
  </si>
  <si>
    <t>L/khách</t>
  </si>
  <si>
    <t xml:space="preserve"> + Khách quốc tế</t>
  </si>
  <si>
    <t xml:space="preserve"> + Khách nội địa</t>
  </si>
  <si>
    <t>Kim ngạch xuất khẩu</t>
  </si>
  <si>
    <t>Kim ngạch nhập khẩu</t>
  </si>
  <si>
    <t>Dân số</t>
  </si>
  <si>
    <t>Tuổi</t>
  </si>
  <si>
    <t>Giáo dục và Đào tạo</t>
  </si>
  <si>
    <t>Học sinh</t>
  </si>
  <si>
    <t xml:space="preserve">  + Tiểu học</t>
  </si>
  <si>
    <t xml:space="preserve">  + Trung học cơ sở</t>
  </si>
  <si>
    <t xml:space="preserve">  + Trung học phổ thông</t>
  </si>
  <si>
    <t>Giường</t>
  </si>
  <si>
    <t>Bác sỹ</t>
  </si>
  <si>
    <t>Y tế</t>
  </si>
  <si>
    <t>Hộ</t>
  </si>
  <si>
    <t>Tấn</t>
  </si>
  <si>
    <t>Xã</t>
  </si>
  <si>
    <t>Ha</t>
  </si>
  <si>
    <t xml:space="preserve"> - Cà phê</t>
  </si>
  <si>
    <t xml:space="preserve"> - Cao su</t>
  </si>
  <si>
    <t xml:space="preserve"> - Sắn</t>
  </si>
  <si>
    <t xml:space="preserve"> - Mía</t>
  </si>
  <si>
    <t>Lâm nghiệp</t>
  </si>
  <si>
    <t>Chăn nuôi</t>
  </si>
  <si>
    <t xml:space="preserve"> - Đàn trâu</t>
  </si>
  <si>
    <t>Con</t>
  </si>
  <si>
    <t xml:space="preserve"> - Đàn bò</t>
  </si>
  <si>
    <t xml:space="preserve"> - Đàn lợn</t>
  </si>
  <si>
    <t>Nông nghiệp</t>
  </si>
  <si>
    <t>TT</t>
  </si>
  <si>
    <t>I</t>
  </si>
  <si>
    <t>II</t>
  </si>
  <si>
    <t>Tổng vốn đầu tư phát triển trên địa bàn</t>
  </si>
  <si>
    <t>Đơn vị</t>
  </si>
  <si>
    <t>Chỉ tiêu</t>
  </si>
  <si>
    <t>Tỷ đồng</t>
  </si>
  <si>
    <t>%</t>
  </si>
  <si>
    <t>Triệu USD</t>
  </si>
  <si>
    <t>Người</t>
  </si>
  <si>
    <t>Thủy sản</t>
  </si>
  <si>
    <t>Nông, lâm, thủy sản</t>
  </si>
  <si>
    <t>"</t>
  </si>
  <si>
    <t>Công nghiệp, xây dựng</t>
  </si>
  <si>
    <t>Tr.đồng</t>
  </si>
  <si>
    <t>Tổng mức bán lẻ hàng hóa và doanh thu dịch vụ</t>
  </si>
  <si>
    <t>Theo giá so sánh năm 2010</t>
  </si>
  <si>
    <t>Theo giá hiện hành</t>
  </si>
  <si>
    <t>GRDP bình quân đầu người</t>
  </si>
  <si>
    <t>Thuế NK, thuế SP trừ trợ cấp SP</t>
  </si>
  <si>
    <t>-</t>
  </si>
  <si>
    <t>Tổng đàn</t>
  </si>
  <si>
    <t>Sản phẩm chăn nuôi chủ yếu</t>
  </si>
  <si>
    <t>Trong đó: Thịt lợn</t>
  </si>
  <si>
    <t>Trồng trọt</t>
  </si>
  <si>
    <t>Lao động và việc làm</t>
  </si>
  <si>
    <t>Doanh nghiệp</t>
  </si>
  <si>
    <t>Hợp tác xã</t>
  </si>
  <si>
    <t>Tổng số lao động trong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</si>
  <si>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</si>
  <si>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</si>
  <si>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</si>
  <si>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</si>
  <si>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</si>
  <si>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Công nghiệp</t>
  </si>
  <si>
    <t>Dân số trung bình</t>
  </si>
  <si>
    <t>Tý lệ rác thải sinh hoạt (ở đô thị và nông thôn) được thu gom và xử lý</t>
  </si>
  <si>
    <t>Số bé trai/100 bé gái</t>
  </si>
  <si>
    <t>Thứ hạng</t>
  </si>
  <si>
    <t>Tỷ lệ cơ sở sản xuất kinh doanh đạt tiêu chuẩn về môi trường</t>
  </si>
  <si>
    <t>VI</t>
  </si>
  <si>
    <t>Tỷ lệ giải quyết tố giác, tin báo về tội phạm, kiến nghị khởi tố</t>
  </si>
  <si>
    <t xml:space="preserve"> - Lúa </t>
  </si>
  <si>
    <t>Trong đó, đàn bò sữa</t>
  </si>
  <si>
    <t>Tuổi thọ trung bình</t>
  </si>
  <si>
    <t>Tỷ số giới tính của trẻ em mới sinh</t>
  </si>
  <si>
    <t xml:space="preserve">Cơ cấu tổng sản phẩm theo nhóm ngành </t>
  </si>
  <si>
    <t>Cây dược liệu</t>
  </si>
  <si>
    <t>Diện tích</t>
  </si>
  <si>
    <t>Sản lượng sản phẩm chủ yếu</t>
  </si>
  <si>
    <t>CHỈ TIÊU KINH TẾ</t>
  </si>
  <si>
    <t>Thu NSNN</t>
  </si>
  <si>
    <t>Phát triển doanh nghiệp</t>
  </si>
  <si>
    <t>+ Số hợp tác xã giải thể</t>
  </si>
  <si>
    <t>+ Số hợp tác xã thành lập mới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</si>
  <si>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</si>
  <si>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</si>
  <si>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</si>
  <si>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</si>
  <si>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Tỷ lệ xử lý triệt để cơ sở gây ô nhiễm môi trường nghiêm trọng</t>
  </si>
  <si>
    <t>Tỷ lệ hộ dân tộc thiểu số tham gia vào hợp tác xã</t>
  </si>
  <si>
    <t>Giá trị tổng sản phẩm trên địa bàn tỉnh (GRDP)</t>
  </si>
  <si>
    <t>Số doanh nghiệp thành lập mới trên địa bàn</t>
  </si>
  <si>
    <t>Giảm nghèo theo chuẩn nghèo tiếp cận đa chiều</t>
  </si>
  <si>
    <t>Sản phẩm tham gia vào chuỗi giá trị các sản phẩm quốc gia</t>
  </si>
  <si>
    <t>Tỷ lệ hộ dân được sử dụng điện</t>
  </si>
  <si>
    <t>Tỷ lệ giao quân</t>
  </si>
  <si>
    <t>Tỷ lệ điều tra, khám phá án</t>
  </si>
  <si>
    <t>Trong đó, án đặc biệt nghiêm trọng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</si>
  <si>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</si>
  <si>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</si>
  <si>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Sản phẩm</t>
  </si>
  <si>
    <t>Tỷ lệ hộ dân tộc thiểu số có đất sản xuất</t>
  </si>
  <si>
    <t>Tỷ lệ hộ dân tộc thiểu số có đất ở</t>
  </si>
  <si>
    <t>5.1</t>
  </si>
  <si>
    <t>5.2</t>
  </si>
  <si>
    <t>5.3</t>
  </si>
  <si>
    <t>b.</t>
  </si>
  <si>
    <t>a.</t>
  </si>
  <si>
    <t>5.4</t>
  </si>
  <si>
    <t>5.5</t>
  </si>
  <si>
    <t>Tổng lượt khách</t>
  </si>
  <si>
    <t>Tổng doanh thu</t>
  </si>
  <si>
    <t xml:space="preserve">Tỷ lệ lao động qua đào tạo </t>
  </si>
  <si>
    <t>Số người được giải quyết việc làm (tăng thêm trong năm)</t>
  </si>
  <si>
    <t>Số hộ nghèo</t>
  </si>
  <si>
    <t xml:space="preserve">Tỷ lệ hộ nghèo </t>
  </si>
  <si>
    <t>Số hộ cận nghèo</t>
  </si>
  <si>
    <t>Tỷ lệ hộ cận nghèo</t>
  </si>
  <si>
    <t>Tổng số học sinh đầu năm học</t>
  </si>
  <si>
    <t>Tỷ lệ học sinh đi học đúng độ tuổi</t>
  </si>
  <si>
    <t>Tỷ lệ học sinh tốt nghiệp trung học cơ sở, trung học phổ thông chuyển sang học nghề</t>
  </si>
  <si>
    <t>Tỷ lệ trường đạt chuẩn quốc gia</t>
  </si>
  <si>
    <t>Số giường bệnh/10.000 dân (không tính giường trạm y tế xã)</t>
  </si>
  <si>
    <t>Số bác sỹ/10.000 dân</t>
  </si>
  <si>
    <t>Tỷ lệ xã đạt Bộ tiêu chí  quốc gia về y tế xã (giai đoạn 2011-2020)</t>
  </si>
  <si>
    <t>Tỷ lệ trạm y tế xã, phường, thị trấn có bác sỹ làm việc</t>
  </si>
  <si>
    <t>Tỷ lệ trẻ em &lt; 5 tuổi suy dinh dưỡng thể thấp còi</t>
  </si>
  <si>
    <t>Văn hoá, thể thao, thông tin</t>
  </si>
  <si>
    <t>Tỷ lệ xã, phường, thị trấn có nhà văn hóa</t>
  </si>
  <si>
    <t>Tỷ lệ thôn, làng, tổ dân phố đạt danh hiệu văn hóa</t>
  </si>
  <si>
    <t>III</t>
  </si>
  <si>
    <t>Trong đó vốn đầu tư khu vực tư nhân</t>
  </si>
  <si>
    <t xml:space="preserve">Trong đó, tỷ lệ lao động được đào tạo nghề </t>
  </si>
  <si>
    <t>Các chỉ tiêu về môi trường</t>
  </si>
  <si>
    <t>Tốc độ tăng trưởng GRDP</t>
  </si>
  <si>
    <t>Tỷ lệ khu công nghiệp đang hoạt động có hệ thống xử lý nước thải tập trung đạt tiêu chuẩn môi trường</t>
  </si>
  <si>
    <t xml:space="preserve"> - Cây ăn quả </t>
  </si>
  <si>
    <t xml:space="preserve"> - Cây Mắc ca</t>
  </si>
  <si>
    <t xml:space="preserve"> - Sản lượng lương thực có hạt</t>
  </si>
  <si>
    <t xml:space="preserve"> - Cà phê nhân</t>
  </si>
  <si>
    <t xml:space="preserve"> - Cao su mủ tươi</t>
  </si>
  <si>
    <t xml:space="preserve"> - Mía cây</t>
  </si>
  <si>
    <t xml:space="preserve"> - Sâm Ngọc linh</t>
  </si>
  <si>
    <t xml:space="preserve"> - Cây dược liệu khác</t>
  </si>
  <si>
    <t xml:space="preserve"> - Trồng mới rừng</t>
  </si>
  <si>
    <t xml:space="preserve"> - Thịt hơi các loại</t>
  </si>
  <si>
    <t xml:space="preserve"> - Tỷ lệ độ che phủ rừng (có tính cây cao su)</t>
  </si>
  <si>
    <t xml:space="preserve"> - Diện tích nuôi trồng</t>
  </si>
  <si>
    <t xml:space="preserve"> - Sản lượng khai thác</t>
  </si>
  <si>
    <t xml:space="preserve"> - Sản lượng nuôi trồng</t>
  </si>
  <si>
    <t xml:space="preserve"> - Khai thác đá, cát, sỏi các loại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</si>
  <si>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</si>
  <si>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</si>
  <si>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</si>
  <si>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</si>
  <si>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 xml:space="preserve"> - Điện thương phẩm </t>
  </si>
  <si>
    <t xml:space="preserve"> - Nước máy</t>
  </si>
  <si>
    <t>Tỷ lệ hộ gia đình ở đô thị sử dụng nước sạch</t>
  </si>
  <si>
    <t>Tỷ lệ hộ gia đình ở khu vực nông thôn sử dụng nước hợp vệ sinh</t>
  </si>
  <si>
    <t>So sánh (%)</t>
  </si>
  <si>
    <t>Trong đó, trồng mới</t>
  </si>
  <si>
    <t>Trong đó số xã đạt chuẩn NTM trong năm</t>
  </si>
  <si>
    <t>Tổng số xã đạt chuẩn nông thôn mới</t>
  </si>
  <si>
    <t>Tỷ lệ bao phủ BHYT</t>
  </si>
  <si>
    <t>CHỈ TIÊU QUỐC PHÒNG, AN NINH</t>
  </si>
  <si>
    <t>Thương mại, dịch vụ</t>
  </si>
  <si>
    <t>Thứ hạng Chỉ số năng lực cạnh tranh cấp tỉnh (PCI)</t>
  </si>
  <si>
    <t>Thứ hạng Chỉ số Hiệu quả quản trị và hành chính công cấp tỉnh (PAPI)</t>
  </si>
  <si>
    <t>Thứ hạng Chỉ số cải cách hành chính (PAR INDEX)</t>
  </si>
  <si>
    <t>Thứ hạng Chỉ hài lòng về sự phục vụ hành chính (SIPAS)</t>
  </si>
  <si>
    <t>Tỷ lệ tội phạm về trật tự xã hội</t>
  </si>
  <si>
    <t>Tỷ lệ tăng dân số tự nhiên</t>
  </si>
  <si>
    <t>Tổng số hợp tác xã</t>
  </si>
  <si>
    <t>Tổng số vốn đăng ký của doanh nghiệp thành lập mới</t>
  </si>
  <si>
    <t>Tỷ lệ bao phủ BHXH so với lực lượng lao động</t>
  </si>
  <si>
    <t>Tỷ lệ bao phủ BHTN so với lực lượng lao động</t>
  </si>
  <si>
    <r>
      <t>Chi NSNN (</t>
    </r>
    <r>
      <rPr>
        <b/>
        <i/>
        <sz val="12"/>
        <rFont val="Times New Roman"/>
        <family val="1"/>
      </rPr>
      <t>bao gồm nguồn năm trước chuyển sang</t>
    </r>
    <r>
      <rPr>
        <b/>
        <sz val="12"/>
        <rFont val="Times New Roman"/>
        <family val="1"/>
      </rPr>
      <t>)</t>
    </r>
  </si>
  <si>
    <t>Năm 2022</t>
  </si>
  <si>
    <t>So với cùng kỳ năm 2021</t>
  </si>
  <si>
    <t>So với Kế hoạch năm 2022</t>
  </si>
  <si>
    <t>Kế hoạch năm 2022</t>
  </si>
  <si>
    <t>Trong đó: KH 6 tháng đầu năm 2022</t>
  </si>
  <si>
    <t>So với Kế hoạch 6 tháng năm 2022</t>
  </si>
  <si>
    <t>&gt;=10%</t>
  </si>
  <si>
    <t>20-21</t>
  </si>
  <si>
    <t>29-30</t>
  </si>
  <si>
    <t>42-43</t>
  </si>
  <si>
    <t>&lt;1,2</t>
  </si>
  <si>
    <t>&gt;90</t>
  </si>
  <si>
    <t>&gt;=80</t>
  </si>
  <si>
    <t>&gt;=90</t>
  </si>
  <si>
    <t>&gt;70</t>
  </si>
  <si>
    <t>Giảm 5%</t>
  </si>
  <si>
    <t>&gt;2.800</t>
  </si>
  <si>
    <t>&gt;12.000</t>
  </si>
  <si>
    <t>Số liệu năm 2022 công bố vào giữa năm 2023</t>
  </si>
  <si>
    <t>Báo cáo năm</t>
  </si>
  <si>
    <t xml:space="preserve"> -</t>
  </si>
  <si>
    <t>CHỈ TIÊU VĂN HÓA - XÃ HỘI</t>
  </si>
  <si>
    <t>95,9</t>
  </si>
  <si>
    <t>16,4</t>
  </si>
  <si>
    <t>Thực hiện đến 31-5-2022</t>
  </si>
  <si>
    <t>Chỉ tiêu còn lại 6 tháng cuối năm 2022</t>
  </si>
  <si>
    <t>V</t>
  </si>
  <si>
    <t>CHỈ TIÊU XÂY DỰNG ĐẢNG VÀ HỆ THỐNG CHÍNH TRỊ</t>
  </si>
  <si>
    <t>Kết nạp đảng viên mới trên</t>
  </si>
  <si>
    <t>Đảng viên</t>
  </si>
  <si>
    <t>&gt;1.000</t>
  </si>
  <si>
    <t>Tỷ lệ TCCSĐ hoàn thành tốt nhiệm vụ trở lên</t>
  </si>
  <si>
    <t>&gt;75</t>
  </si>
  <si>
    <t>Tỷ lệ quần chúng được tập hợp vào các đoàn thể chính trị-xã hội.</t>
  </si>
  <si>
    <t>Tỷ lệ thôn trưởng, tổ trưởng tổ dân phố là đảng viên</t>
  </si>
  <si>
    <t>&gt;85</t>
  </si>
  <si>
    <t>Tỷ lệ Bí thư chi bộ kiêm thôn trưởng, tổ trưởng tổ dân phố.</t>
  </si>
  <si>
    <t>&gt;45</t>
  </si>
  <si>
    <t>Thực hiện 6 tháng đầu năm</t>
  </si>
  <si>
    <t>6 tháng đầu năm 2021</t>
  </si>
  <si>
    <r>
      <t xml:space="preserve">PHỤ LỤC
KẾT QUẢ THỰC HIỆN CÁC CHỈ TIÊU 6 THÁNG ĐẦU NĂM 2022
</t>
    </r>
    <r>
      <rPr>
        <i/>
        <sz val="16"/>
        <rFont val="Times New Roman"/>
        <family val="1"/>
      </rPr>
      <t>(Kèm theo Báo cáo số 15-NQ/TU ngày 06/7/2022 của Ban thường vụ Tỉnh ủy)</t>
    </r>
    <r>
      <rPr>
        <b/>
        <sz val="16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</si>
</sst>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2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* #,##0_);_(* \(#,##0\);_(* &quot;-&quot;_);_(@_)"/>
    <numFmt numFmtId="167" formatCode="_(* #,##0.00_);_(* \(#,##0.00\);_(* &quot;-&quot;??_);_(@_)"/>
    <numFmt numFmtId="168" formatCode="#,##0\ &quot;₫&quot;;[Red]\-#,##0\ &quot;₫&quot;"/>
    <numFmt numFmtId="169" formatCode="_-* #,##0\ _₫_-;\-* #,##0\ _₫_-;_-* &quot;-&quot;\ _₫_-;_-@_-"/>
    <numFmt numFmtId="170" formatCode="_-* #,##0.00\ _₫_-;\-* #,##0.00\ _₫_-;_-* &quot;-&quot;??\ _₫_-;_-@_-"/>
    <numFmt numFmtId="171" formatCode="_-* #,##0.00_k_r_._-;\-* #,##0.00_k_r_._-;_-* &quot;-&quot;??_k_r_._-;_-@_-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00.000"/>
    <numFmt numFmtId="175" formatCode="&quot;￥&quot;#,##0;&quot;￥&quot;\-#,##0"/>
    <numFmt numFmtId="176" formatCode="\$#,##0\ ;\(\$#,##0\)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#,##0\ &quot;$&quot;_);[Red]\(#,##0\ &quot;$&quot;\)"/>
    <numFmt numFmtId="180" formatCode="&quot;$&quot;###,0&quot;.&quot;00_);[Red]\(&quot;$&quot;###,0&quot;.&quot;00\)"/>
    <numFmt numFmtId="181" formatCode="&quot;VND&quot;#,##0_);[Red]\(&quot;VND&quot;#,##0\)"/>
    <numFmt numFmtId="182" formatCode="m/d"/>
    <numFmt numFmtId="183" formatCode="&quot;ß&quot;#,##0;\-&quot;&quot;\ß&quot;&quot;#,##0"/>
    <numFmt numFmtId="184" formatCode="\t0.00%"/>
    <numFmt numFmtId="185" formatCode="\t#\ ??/??"/>
    <numFmt numFmtId="186" formatCode="#,##0;\(#,##0\)"/>
    <numFmt numFmtId="187" formatCode="#,###"/>
    <numFmt numFmtId="188" formatCode="?,???.??__;[Red]\-\ ?,???.??__;"/>
    <numFmt numFmtId="189" formatCode="_(* #,##0_);_(* \(#,##0\);_(* &quot;-&quot;??_);_(@_)"/>
    <numFmt numFmtId="190" formatCode="#,##0\ &quot;F&quot;;[Red]\-#,##0\ &quot;F&quot;"/>
    <numFmt numFmtId="191" formatCode="#,##0.00\ &quot;F&quot;;\-#,##0.00\ &quot;F&quot;"/>
    <numFmt numFmtId="192" formatCode="#,##0.00\ &quot;F&quot;;[Red]\-#,##0.00\ &quot;F&quot;"/>
    <numFmt numFmtId="193" formatCode="_-* #,##0\ &quot;F&quot;_-;\-* #,##0\ &quot;F&quot;_-;_-* &quot;-&quot;\ &quot;F&quot;_-;_-@_-"/>
    <numFmt numFmtId="194" formatCode="\$#,##0_);\(\$#,##0\)"/>
    <numFmt numFmtId="195" formatCode="&quot;CHF&quot;\ #,##0;&quot;CHF&quot;\ \-#,##0"/>
    <numFmt numFmtId="196" formatCode="#,##0.00&quot; F&quot;;[Red]\-#,##0.00&quot; F&quot;"/>
    <numFmt numFmtId="197" formatCode="\$#,##0_);[Red]&quot;($&quot;#,##0\)"/>
    <numFmt numFmtId="198" formatCode="\$#,##0_);&quot;($&quot;#,##0\)"/>
    <numFmt numFmtId="199" formatCode="_(* #,##0.0000_);_(* \(#,##0.0000\);_(* \-??_);_(@_)"/>
    <numFmt numFmtId="200" formatCode="_ * #,##0_ ;_ * \-#,##0_ ;_ * \-_ ;_ @_ "/>
    <numFmt numFmtId="201" formatCode="#,##0&quot; F&quot;;[Red]\-#,##0&quot; F&quot;"/>
    <numFmt numFmtId="202" formatCode="_(* #,##0_);_(* \(#,##0\);_(* \-??_);_(@_)"/>
    <numFmt numFmtId="203" formatCode="_-\$* #,##0.00_-;&quot;-$&quot;* #,##0.00_-;_-\$* \-??_-;_-@_-"/>
    <numFmt numFmtId="204" formatCode="_ \\* #,##0_ ;_ \\* \-#,##0_ ;_ \\* \-_ ;_ @_ "/>
    <numFmt numFmtId="205" formatCode="_ \\* #,##0.00_ ;_ \\* \-#,##0.00_ ;_ \\* \-??_ ;_ @_ "/>
    <numFmt numFmtId="206" formatCode="_ * #,##0.00_ ;_ * \-#,##0.00_ ;_ * \-??_ ;_ @_ "/>
    <numFmt numFmtId="207" formatCode="#,##0.0_);\(#,##0.0\)"/>
    <numFmt numFmtId="208" formatCode="0.0%;[Red]\(0.0%\)"/>
    <numFmt numFmtId="209" formatCode="_ * #,##0.00_)\£_ ;_ * \(#,##0.00&quot;)£&quot;_ ;_ * \-??_)\£_ ;_ @_ "/>
    <numFmt numFmtId="210" formatCode="0.0%;\(0.0%\)"/>
    <numFmt numFmtId="211" formatCode="&quot;US$&quot;#,##0.00;&quot;(US$&quot;#,##0.00\)"/>
    <numFmt numFmtId="212" formatCode="_-* #,##0\ _D_M_-;\-* #,##0\ _D_M_-;_-* &quot;- &quot;_D_M_-;_-@_-"/>
    <numFmt numFmtId="213" formatCode="_-* #,##0.00\ _D_M_-;\-* #,##0.00\ _D_M_-;_-* \-??\ _D_M_-;_-@_-"/>
    <numFmt numFmtId="214" formatCode="_-[$€]* #,##0.00_-;\-[$€]* #,##0.00_-;_-[$€]* \-??_-;_-@_-"/>
    <numFmt numFmtId="215" formatCode="#,##0.000_);\(#,##0.000\)"/>
    <numFmt numFmtId="216" formatCode="\\#,##0;[Red]&quot;-\&quot;#,##0"/>
    <numFmt numFmtId="217" formatCode="#,##0&quot; F&quot;;\-#,##0&quot; F&quot;"/>
    <numFmt numFmtId="218" formatCode="_-* #,##0&quot; DM&quot;_-;\-* #,##0&quot; DM&quot;_-;_-* &quot;- DM&quot;_-;_-@_-"/>
    <numFmt numFmtId="219" formatCode="_-* #,##0.00&quot; DM&quot;_-;\-* #,##0.00&quot; DM&quot;_-;_-* \-??&quot; DM&quot;_-;_-@_-"/>
    <numFmt numFmtId="220" formatCode="_(\$* #,##0_);_(\$* \(#,##0\);_(\$* \-_);_(@_)"/>
    <numFmt numFmtId="221" formatCode="_(\$* #,##0.00_);_(\$* \(#,##0.00\);_(\$* \-??_);_(@_)"/>
    <numFmt numFmtId="222" formatCode="_(* #,##0.00_);_(* \(#,##0.00\);_(* \-??_);_(@_)"/>
    <numFmt numFmtId="223" formatCode="&quot;\&quot;#,##0;[Red]\-&quot;\&quot;#,##0"/>
    <numFmt numFmtId="224" formatCode="#,##0.0"/>
    <numFmt numFmtId="225" formatCode="0.0"/>
    <numFmt numFmtId="226" formatCode="_(* #,##0_);_(* \(#,##0\);_(* \-_);_(@_)"/>
    <numFmt numFmtId="227" formatCode="#,##0.000"/>
    <numFmt numFmtId="228" formatCode="#,##0;[Red]#,##0"/>
    <numFmt numFmtId="229" formatCode="#,##0.0;[Red]#,##0.0"/>
    <numFmt numFmtId="230" formatCode="#,##0.00;[Red]#,##0.00"/>
    <numFmt numFmtId="231" formatCode="0.000"/>
    <numFmt numFmtId="232" formatCode="_(* #,##0.0_);_(* \(#,##0.0\);_(* &quot;-&quot;??_);_(@_)"/>
    <numFmt numFmtId="233" formatCode="_ * #,##0_)\ &quot;$&quot;_ ;_ * \(#,##0\)\ &quot;$&quot;_ ;_ * &quot;-&quot;_)\ &quot;$&quot;_ ;_ @_ "/>
    <numFmt numFmtId="234" formatCode="\\#,##0.00;[Red]&quot;\\\\\\-&quot;#,##0.00"/>
    <numFmt numFmtId="235" formatCode="\\#,##0;[Red]&quot;\\-&quot;#,##0"/>
    <numFmt numFmtId="236" formatCode="_-* #,##0.00\ _V_N_D_-;\-* #,##0.00\ _V_N_D_-;_-* &quot;-&quot;??\ _V_N_D_-;_-@_-"/>
    <numFmt numFmtId="237" formatCode="&quot;CHF &quot;#,##0;&quot;CHF -&quot;#,##0"/>
    <numFmt numFmtId="238" formatCode="_ * #,##0_)&quot; $&quot;_ ;_ * \(#,##0&quot;) $&quot;_ ;_ * \-_)&quot; $&quot;_ ;_ @_ "/>
    <numFmt numFmtId="239" formatCode="_-* #,##0&quot; F&quot;_-;\-* #,##0&quot; F&quot;_-;_-* &quot;- F&quot;_-;_-@_-"/>
    <numFmt numFmtId="240" formatCode="#,##0.00&quot; F&quot;;\-#,##0.00&quot; F&quot;"/>
    <numFmt numFmtId="241" formatCode="0.0%"/>
    <numFmt numFmtId="242" formatCode="#,##0.0000"/>
    <numFmt numFmtId="243" formatCode="_-* #,##0_k_r_._-;\-* #,##0_k_r_._-;_-* &quot;-&quot;??_k_r_._-;_-@_-"/>
  </numFmts>
  <fonts count="130">
    <font>
      <sz val="13"/>
      <name val=".VnTime"/>
    </font>
    <font>
      <sz val="11"/>
      <name val="VNI-Times"/>
    </font>
    <font>
      <sz val="10"/>
      <name val="Arial"/>
      <family val="2"/>
    </font>
    <font>
      <sz val="14"/>
      <name val="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sz val="13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VNtimes new roma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.VnTime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27"/>
      <name val="UVnTime"/>
      <family val="2"/>
    </font>
    <font>
      <sz val="11"/>
      <color indexed="20"/>
      <name val="UVnTime"/>
      <family val="2"/>
    </font>
    <font>
      <sz val="14"/>
      <name val=".VnTime"/>
      <family val="2"/>
    </font>
    <font>
      <sz val="12"/>
      <name val="µ¸¿òÃ¼"/>
      <family val="3"/>
      <charset val="129"/>
    </font>
    <font>
      <b/>
      <sz val="11"/>
      <color indexed="52"/>
      <name val="UVnTime"/>
      <family val="2"/>
    </font>
    <font>
      <b/>
      <sz val="10"/>
      <name val="Helv"/>
    </font>
    <font>
      <b/>
      <sz val="11"/>
      <color indexed="27"/>
      <name val="UVnTime"/>
      <family val="2"/>
    </font>
    <font>
      <sz val="10"/>
      <name val="VNI-Aptima"/>
    </font>
    <font>
      <b/>
      <sz val="10"/>
      <name val="MS Sans Serif"/>
      <family val="2"/>
    </font>
    <font>
      <sz val="13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family val="2"/>
    </font>
    <font>
      <sz val="11"/>
      <color indexed="17"/>
      <name val="UVnTime"/>
      <family val="2"/>
    </font>
    <font>
      <sz val="14"/>
      <color indexed="12"/>
      <name val=".VnArialH"/>
      <family val="2"/>
    </font>
    <font>
      <b/>
      <sz val="11"/>
      <color indexed="62"/>
      <name val="UVnTime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UVnTime"/>
      <family val="2"/>
    </font>
    <font>
      <sz val="10"/>
      <name val="MS Sans Serif"/>
      <family val="2"/>
    </font>
    <font>
      <sz val="11"/>
      <color indexed="52"/>
      <name val="UVnTim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UVnTime"/>
      <family val="2"/>
    </font>
    <font>
      <sz val="12"/>
      <name val="바탕체"/>
      <family val="1"/>
      <charset val="129"/>
    </font>
    <font>
      <sz val="14"/>
      <name val="Times New Roman"/>
      <family val="1"/>
      <charset val="163"/>
    </font>
    <font>
      <sz val="10"/>
      <name val=".VnArial"/>
      <family val="2"/>
    </font>
    <font>
      <sz val="11"/>
      <color indexed="8"/>
      <name val="Calibri"/>
      <family val="2"/>
      <charset val="163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63"/>
      <name val="UVnTime"/>
      <family val="2"/>
    </font>
    <font>
      <sz val="12"/>
      <color indexed="8"/>
      <name val="Times New Roman"/>
      <family val="1"/>
    </font>
    <font>
      <sz val="13"/>
      <name val=".VnTime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</font>
    <font>
      <b/>
      <sz val="13"/>
      <color indexed="8"/>
      <name val=".VnTimeH"/>
      <family val="2"/>
    </font>
    <font>
      <b/>
      <sz val="18"/>
      <color indexed="62"/>
      <name val="Cambria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U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.VnArial"/>
      <family val="1"/>
    </font>
    <font>
      <i/>
      <sz val="12"/>
      <name val="Times New Roman"/>
      <family val="1"/>
    </font>
    <font>
      <sz val="14"/>
      <name val=".VnTimeH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.VnTimeH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Narrow"/>
      <family val="2"/>
    </font>
    <font>
      <sz val="9"/>
      <name val="Arial MT"/>
    </font>
    <font>
      <sz val="11"/>
      <color indexed="8"/>
      <name val="Arial Narrow"/>
      <family val="2"/>
    </font>
    <font>
      <sz val="13"/>
      <name val="Times New Roman"/>
      <family val="1"/>
    </font>
    <font>
      <sz val="14"/>
      <color indexed="8"/>
      <name val="Times New Roman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.VnTime"/>
    </font>
    <font>
      <i/>
      <sz val="16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65">
    <xf numFmtId="0" fontId="0" fillId="0" borderId="0"/>
    <xf numFmtId="0" fontId="1" fillId="0" borderId="0"/>
    <xf numFmtId="202" fontId="43" fillId="0" borderId="0" applyBorder="0"/>
    <xf numFmtId="189" fontId="44" fillId="0" borderId="1" applyFont="0" applyBorder="0"/>
    <xf numFmtId="202" fontId="4" fillId="0" borderId="0" applyBorder="0"/>
    <xf numFmtId="202" fontId="43" fillId="0" borderId="0" applyBorder="0"/>
    <xf numFmtId="178" fontId="2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2" fillId="0" borderId="0" applyFont="0" applyFill="0" applyBorder="0" applyAlignment="0" applyProtection="0"/>
    <xf numFmtId="235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7" fillId="2" borderId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7" fillId="2" borderId="0"/>
    <xf numFmtId="0" fontId="47" fillId="3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7" fillId="3" borderId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7" fillId="2" borderId="0"/>
    <xf numFmtId="0" fontId="48" fillId="0" borderId="4" applyFont="0" applyFill="0" applyAlignment="0"/>
    <xf numFmtId="0" fontId="43" fillId="0" borderId="5" applyFill="0" applyAlignment="0"/>
    <xf numFmtId="0" fontId="43" fillId="0" borderId="3" applyAlignment="0"/>
    <xf numFmtId="0" fontId="48" fillId="0" borderId="4" applyFont="0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" fillId="0" borderId="3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3" fillId="0" borderId="5" applyFill="0" applyAlignment="0"/>
    <xf numFmtId="0" fontId="43" fillId="0" borderId="5" applyFill="0" applyAlignment="0"/>
    <xf numFmtId="0" fontId="47" fillId="2" borderId="0"/>
    <xf numFmtId="0" fontId="47" fillId="3" borderId="0"/>
    <xf numFmtId="0" fontId="43" fillId="0" borderId="5" applyFill="0" applyAlignment="0"/>
    <xf numFmtId="0" fontId="4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7" fillId="2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9" fillId="0" borderId="4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50" fillId="0" borderId="0"/>
    <xf numFmtId="0" fontId="49" fillId="0" borderId="2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51" fillId="2" borderId="0"/>
    <xf numFmtId="0" fontId="51" fillId="3" borderId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51" fillId="2" borderId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" fillId="4" borderId="0" applyNumberFormat="0" applyBorder="0" applyAlignment="0" applyProtection="0"/>
    <xf numFmtId="0" fontId="52" fillId="5" borderId="0" applyNumberFormat="0" applyBorder="0" applyAlignment="0" applyProtection="0"/>
    <xf numFmtId="0" fontId="4" fillId="6" borderId="0" applyNumberFormat="0" applyBorder="0" applyAlignment="0" applyProtection="0"/>
    <xf numFmtId="0" fontId="52" fillId="7" borderId="0" applyNumberFormat="0" applyBorder="0" applyAlignment="0" applyProtection="0"/>
    <xf numFmtId="0" fontId="4" fillId="8" borderId="0" applyNumberFormat="0" applyBorder="0" applyAlignment="0" applyProtection="0"/>
    <xf numFmtId="0" fontId="52" fillId="9" borderId="0" applyNumberFormat="0" applyBorder="0" applyAlignment="0" applyProtection="0"/>
    <xf numFmtId="0" fontId="4" fillId="10" borderId="0" applyNumberFormat="0" applyBorder="0" applyAlignment="0" applyProtection="0"/>
    <xf numFmtId="0" fontId="52" fillId="5" borderId="0" applyNumberFormat="0" applyBorder="0" applyAlignment="0" applyProtection="0"/>
    <xf numFmtId="0" fontId="4" fillId="11" borderId="0" applyNumberFormat="0" applyBorder="0" applyAlignment="0" applyProtection="0"/>
    <xf numFmtId="0" fontId="52" fillId="11" borderId="0" applyNumberFormat="0" applyBorder="0" applyAlignment="0" applyProtection="0"/>
    <xf numFmtId="0" fontId="4" fillId="7" borderId="0" applyNumberFormat="0" applyBorder="0" applyAlignment="0" applyProtection="0"/>
    <xf numFmtId="0" fontId="52" fillId="7" borderId="0" applyNumberFormat="0" applyBorder="0" applyAlignment="0" applyProtection="0"/>
    <xf numFmtId="0" fontId="54" fillId="2" borderId="0"/>
    <xf numFmtId="0" fontId="54" fillId="3" borderId="0"/>
    <xf numFmtId="0" fontId="55" fillId="0" borderId="0">
      <alignment wrapText="1"/>
    </xf>
    <xf numFmtId="0" fontId="4" fillId="12" borderId="0" applyNumberFormat="0" applyBorder="0" applyAlignment="0" applyProtection="0"/>
    <xf numFmtId="0" fontId="52" fillId="13" borderId="0" applyNumberFormat="0" applyBorder="0" applyAlignment="0" applyProtection="0"/>
    <xf numFmtId="0" fontId="4" fillId="14" borderId="0" applyNumberFormat="0" applyBorder="0" applyAlignment="0" applyProtection="0"/>
    <xf numFmtId="0" fontId="52" fillId="14" borderId="0" applyNumberFormat="0" applyBorder="0" applyAlignment="0" applyProtection="0"/>
    <xf numFmtId="0" fontId="4" fillId="15" borderId="0" applyNumberFormat="0" applyBorder="0" applyAlignment="0" applyProtection="0"/>
    <xf numFmtId="0" fontId="52" fillId="16" borderId="0" applyNumberFormat="0" applyBorder="0" applyAlignment="0" applyProtection="0"/>
    <xf numFmtId="0" fontId="4" fillId="10" borderId="0" applyNumberFormat="0" applyBorder="0" applyAlignment="0" applyProtection="0"/>
    <xf numFmtId="0" fontId="52" fillId="13" borderId="0" applyNumberFormat="0" applyBorder="0" applyAlignment="0" applyProtection="0"/>
    <xf numFmtId="0" fontId="4" fillId="12" borderId="0" applyNumberFormat="0" applyBorder="0" applyAlignment="0" applyProtection="0"/>
    <xf numFmtId="0" fontId="52" fillId="12" borderId="0" applyNumberFormat="0" applyBorder="0" applyAlignment="0" applyProtection="0"/>
    <xf numFmtId="0" fontId="4" fillId="17" borderId="0" applyNumberFormat="0" applyBorder="0" applyAlignment="0" applyProtection="0"/>
    <xf numFmtId="0" fontId="52" fillId="7" borderId="0" applyNumberFormat="0" applyBorder="0" applyAlignment="0" applyProtection="0"/>
    <xf numFmtId="189" fontId="105" fillId="0" borderId="6" applyNumberFormat="0" applyFont="0" applyBorder="0" applyAlignment="0">
      <alignment horizontal="center" vertical="center"/>
    </xf>
    <xf numFmtId="0" fontId="5" fillId="18" borderId="0" applyNumberFormat="0" applyBorder="0" applyAlignment="0" applyProtection="0"/>
    <xf numFmtId="0" fontId="56" fillId="19" borderId="0" applyNumberFormat="0" applyBorder="0" applyAlignment="0" applyProtection="0"/>
    <xf numFmtId="0" fontId="5" fillId="14" borderId="0" applyNumberFormat="0" applyBorder="0" applyAlignment="0" applyProtection="0"/>
    <xf numFmtId="0" fontId="56" fillId="14" borderId="0" applyNumberFormat="0" applyBorder="0" applyAlignment="0" applyProtection="0"/>
    <xf numFmtId="0" fontId="5" fillId="15" borderId="0" applyNumberFormat="0" applyBorder="0" applyAlignment="0" applyProtection="0"/>
    <xf numFmtId="0" fontId="56" fillId="16" borderId="0" applyNumberFormat="0" applyBorder="0" applyAlignment="0" applyProtection="0"/>
    <xf numFmtId="0" fontId="5" fillId="20" borderId="0" applyNumberFormat="0" applyBorder="0" applyAlignment="0" applyProtection="0"/>
    <xf numFmtId="0" fontId="56" fillId="13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1" borderId="0" applyNumberFormat="0" applyBorder="0" applyAlignment="0" applyProtection="0"/>
    <xf numFmtId="0" fontId="56" fillId="7" borderId="0" applyNumberFormat="0" applyBorder="0" applyAlignment="0" applyProtection="0"/>
    <xf numFmtId="0" fontId="5" fillId="22" borderId="0" applyNumberFormat="0" applyBorder="0" applyAlignment="0" applyProtection="0"/>
    <xf numFmtId="0" fontId="56" fillId="19" borderId="0" applyNumberFormat="0" applyBorder="0" applyAlignment="0" applyProtection="0"/>
    <xf numFmtId="0" fontId="5" fillId="23" borderId="0" applyNumberFormat="0" applyBorder="0" applyAlignment="0" applyProtection="0"/>
    <xf numFmtId="0" fontId="56" fillId="23" borderId="0" applyNumberFormat="0" applyBorder="0" applyAlignment="0" applyProtection="0"/>
    <xf numFmtId="0" fontId="5" fillId="24" borderId="0" applyNumberFormat="0" applyBorder="0" applyAlignment="0" applyProtection="0"/>
    <xf numFmtId="0" fontId="56" fillId="24" borderId="0" applyNumberFormat="0" applyBorder="0" applyAlignment="0" applyProtection="0"/>
    <xf numFmtId="0" fontId="5" fillId="20" borderId="0" applyNumberFormat="0" applyBorder="0" applyAlignment="0" applyProtection="0"/>
    <xf numFmtId="0" fontId="56" fillId="25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6" borderId="0" applyNumberFormat="0" applyBorder="0" applyAlignment="0" applyProtection="0"/>
    <xf numFmtId="0" fontId="56" fillId="26" borderId="0" applyNumberFormat="0" applyBorder="0" applyAlignment="0" applyProtection="0"/>
    <xf numFmtId="204" fontId="43" fillId="0" borderId="0" applyFill="0" applyBorder="0" applyAlignment="0" applyProtection="0"/>
    <xf numFmtId="0" fontId="6" fillId="0" borderId="0" applyFont="0" applyFill="0" applyBorder="0" applyAlignment="0" applyProtection="0"/>
    <xf numFmtId="205" fontId="43" fillId="0" borderId="0" applyFill="0" applyBorder="0" applyAlignment="0" applyProtection="0"/>
    <xf numFmtId="0" fontId="6" fillId="0" borderId="0" applyFont="0" applyFill="0" applyBorder="0" applyAlignment="0" applyProtection="0"/>
    <xf numFmtId="200" fontId="43" fillId="0" borderId="0" applyFill="0" applyBorder="0" applyAlignment="0" applyProtection="0"/>
    <xf numFmtId="0" fontId="6" fillId="0" borderId="0" applyFont="0" applyFill="0" applyBorder="0" applyAlignment="0" applyProtection="0"/>
    <xf numFmtId="206" fontId="43" fillId="0" borderId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1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7" fillId="6" borderId="0" applyNumberFormat="0" applyBorder="0" applyAlignment="0" applyProtection="0"/>
    <xf numFmtId="0" fontId="57" fillId="6" borderId="0" applyNumberFormat="0" applyBorder="0" applyAlignment="0" applyProtection="0"/>
    <xf numFmtId="0" fontId="58" fillId="0" borderId="0"/>
    <xf numFmtId="0" fontId="6" fillId="0" borderId="0"/>
    <xf numFmtId="0" fontId="59" fillId="0" borderId="0"/>
    <xf numFmtId="0" fontId="6" fillId="0" borderId="0"/>
    <xf numFmtId="194" fontId="49" fillId="0" borderId="0" applyFill="0" applyBorder="0" applyAlignment="0"/>
    <xf numFmtId="198" fontId="49" fillId="0" borderId="0" applyFill="0" applyBorder="0" applyAlignment="0"/>
    <xf numFmtId="207" fontId="2" fillId="0" borderId="0" applyFill="0" applyBorder="0" applyAlignment="0"/>
    <xf numFmtId="199" fontId="2" fillId="0" borderId="0" applyFill="0" applyBorder="0" applyAlignment="0"/>
    <xf numFmtId="208" fontId="2" fillId="0" borderId="0" applyFill="0" applyBorder="0" applyAlignment="0"/>
    <xf numFmtId="209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8" fillId="13" borderId="7" applyNumberFormat="0" applyAlignment="0" applyProtection="0"/>
    <xf numFmtId="0" fontId="60" fillId="5" borderId="7" applyNumberFormat="0" applyAlignment="0" applyProtection="0"/>
    <xf numFmtId="0" fontId="61" fillId="0" borderId="0"/>
    <xf numFmtId="0" fontId="117" fillId="0" borderId="0"/>
    <xf numFmtId="0" fontId="9" fillId="27" borderId="8" applyNumberFormat="0" applyAlignment="0" applyProtection="0"/>
    <xf numFmtId="0" fontId="62" fillId="27" borderId="8" applyNumberFormat="0" applyAlignment="0" applyProtection="0"/>
    <xf numFmtId="1" fontId="63" fillId="0" borderId="0" applyBorder="0"/>
    <xf numFmtId="171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226" fontId="43" fillId="0" borderId="0" applyFill="0" applyBorder="0" applyAlignment="0" applyProtection="0"/>
    <xf numFmtId="226" fontId="43" fillId="0" borderId="0" applyFill="0" applyBorder="0" applyAlignment="0" applyProtection="0"/>
    <xf numFmtId="166" fontId="2" fillId="0" borderId="0" applyFont="0" applyFill="0" applyBorder="0" applyAlignment="0" applyProtection="0"/>
    <xf numFmtId="226" fontId="43" fillId="0" borderId="0" applyFill="0" applyBorder="0" applyAlignment="0" applyProtection="0"/>
    <xf numFmtId="166" fontId="34" fillId="0" borderId="0" applyFont="0" applyFill="0" applyBorder="0" applyAlignment="0" applyProtection="0"/>
    <xf numFmtId="226" fontId="43" fillId="0" borderId="0" applyFill="0" applyBorder="0" applyAlignment="0" applyProtection="0"/>
    <xf numFmtId="166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203" fontId="43" fillId="0" borderId="0" applyFill="0" applyBorder="0" applyAlignment="0" applyProtection="0"/>
    <xf numFmtId="167" fontId="13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116" fillId="0" borderId="0" applyFont="0" applyFill="0" applyBorder="0" applyAlignment="0" applyProtection="0"/>
    <xf numFmtId="167" fontId="11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9" fillId="0" borderId="0" applyFont="0" applyFill="0" applyBorder="0" applyAlignment="0" applyProtection="0"/>
    <xf numFmtId="224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41" fontId="6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5" fontId="58" fillId="0" borderId="0" applyFont="0" applyFill="0" applyBorder="0" applyAlignment="0" applyProtection="0"/>
    <xf numFmtId="23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0" fontId="49" fillId="0" borderId="0" applyFill="0" applyBorder="0" applyAlignment="0" applyProtection="0"/>
    <xf numFmtId="237" fontId="43" fillId="0" borderId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222" fontId="4" fillId="0" borderId="0" applyFill="0" applyBorder="0" applyAlignment="0" applyProtection="0"/>
    <xf numFmtId="189" fontId="4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7" fontId="34" fillId="0" borderId="0" applyFont="0" applyFill="0" applyBorder="0" applyAlignment="0" applyProtection="0"/>
    <xf numFmtId="187" fontId="66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86" fontId="12" fillId="0" borderId="0"/>
    <xf numFmtId="186" fontId="12" fillId="0" borderId="0"/>
    <xf numFmtId="186" fontId="12" fillId="0" borderId="0"/>
    <xf numFmtId="3" fontId="2" fillId="0" borderId="0" applyFont="0" applyFill="0" applyBorder="0" applyAlignment="0" applyProtection="0"/>
    <xf numFmtId="207" fontId="43" fillId="0" borderId="0" applyFill="0" applyBorder="0" applyAlignment="0" applyProtection="0"/>
    <xf numFmtId="176" fontId="2" fillId="0" borderId="0" applyFont="0" applyFill="0" applyBorder="0" applyAlignment="0" applyProtection="0"/>
    <xf numFmtId="184" fontId="13" fillId="0" borderId="0"/>
    <xf numFmtId="184" fontId="2" fillId="0" borderId="0"/>
    <xf numFmtId="184" fontId="2" fillId="0" borderId="0"/>
    <xf numFmtId="0" fontId="2" fillId="0" borderId="0" applyFont="0" applyFill="0" applyBorder="0" applyAlignment="0" applyProtection="0"/>
    <xf numFmtId="14" fontId="68" fillId="0" borderId="0" applyFill="0" applyBorder="0" applyAlignment="0"/>
    <xf numFmtId="0" fontId="2" fillId="0" borderId="0" applyFont="0" applyFill="0" applyBorder="0" applyAlignment="0" applyProtection="0"/>
    <xf numFmtId="188" fontId="49" fillId="0" borderId="0" applyFont="0" applyFill="0" applyBorder="0" applyProtection="0">
      <alignment vertical="center"/>
    </xf>
    <xf numFmtId="211" fontId="2" fillId="0" borderId="9">
      <alignment vertical="center"/>
    </xf>
    <xf numFmtId="212" fontId="43" fillId="0" borderId="0" applyFill="0" applyBorder="0" applyAlignment="0" applyProtection="0"/>
    <xf numFmtId="213" fontId="43" fillId="0" borderId="0" applyFill="0" applyBorder="0" applyAlignment="0" applyProtection="0"/>
    <xf numFmtId="185" fontId="13" fillId="0" borderId="0"/>
    <xf numFmtId="185" fontId="2" fillId="0" borderId="0"/>
    <xf numFmtId="185" fontId="2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214" fontId="43" fillId="0" borderId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5" fillId="8" borderId="0" applyNumberFormat="0" applyBorder="0" applyAlignment="0" applyProtection="0"/>
    <xf numFmtId="0" fontId="70" fillId="8" borderId="0" applyNumberFormat="0" applyBorder="0" applyAlignment="0" applyProtection="0"/>
    <xf numFmtId="38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43" fillId="0" borderId="0" applyNumberFormat="0" applyBorder="0" applyAlignment="0"/>
    <xf numFmtId="49" fontId="71" fillId="0" borderId="0">
      <alignment vertical="center" wrapText="1" shrinkToFit="1"/>
    </xf>
    <xf numFmtId="0" fontId="17" fillId="0" borderId="10" applyNumberFormat="0" applyAlignment="0" applyProtection="0">
      <alignment horizontal="left" vertical="center"/>
    </xf>
    <xf numFmtId="0" fontId="17" fillId="0" borderId="11" applyNumberFormat="0" applyAlignment="0" applyProtection="0"/>
    <xf numFmtId="0" fontId="17" fillId="0" borderId="12">
      <alignment horizontal="left" vertical="center"/>
    </xf>
    <xf numFmtId="0" fontId="17" fillId="0" borderId="13">
      <alignment horizontal="left"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72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 applyProtection="0"/>
    <xf numFmtId="0" fontId="18" fillId="0" borderId="0" applyProtection="0"/>
    <xf numFmtId="0" fontId="18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73" fillId="28" borderId="5" applyNumberFormat="0" applyAlignment="0"/>
    <xf numFmtId="49" fontId="74" fillId="0" borderId="5">
      <alignment vertical="center"/>
    </xf>
    <xf numFmtId="0" fontId="22" fillId="0" borderId="0"/>
    <xf numFmtId="10" fontId="16" fillId="29" borderId="4" applyNumberFormat="0" applyBorder="0" applyAlignment="0" applyProtection="0"/>
    <xf numFmtId="0" fontId="16" fillId="30" borderId="0" applyNumberFormat="0" applyBorder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6" fillId="0" borderId="0"/>
    <xf numFmtId="0" fontId="24" fillId="0" borderId="0"/>
    <xf numFmtId="0" fontId="76" fillId="0" borderId="0"/>
    <xf numFmtId="0" fontId="24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3" fillId="0" borderId="16" applyNumberFormat="0" applyFill="0" applyAlignment="0" applyProtection="0"/>
    <xf numFmtId="0" fontId="77" fillId="0" borderId="16" applyNumberFormat="0" applyFill="0" applyAlignment="0" applyProtection="0"/>
    <xf numFmtId="3" fontId="106" fillId="0" borderId="17" applyNumberFormat="0" applyAlignment="0">
      <alignment horizontal="center" vertical="center"/>
    </xf>
    <xf numFmtId="3" fontId="107" fillId="0" borderId="17" applyNumberFormat="0" applyAlignment="0">
      <alignment horizontal="center" vertical="center"/>
    </xf>
    <xf numFmtId="3" fontId="73" fillId="0" borderId="17" applyNumberFormat="0" applyAlignment="0">
      <alignment horizontal="center" vertic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78" fillId="0" borderId="18"/>
    <xf numFmtId="0" fontId="86" fillId="0" borderId="19"/>
    <xf numFmtId="187" fontId="79" fillId="0" borderId="20"/>
    <xf numFmtId="187" fontId="79" fillId="0" borderId="21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4" fillId="0" borderId="0" applyNumberFormat="0" applyFill="0" applyAlignment="0"/>
    <xf numFmtId="0" fontId="4" fillId="0" borderId="0"/>
    <xf numFmtId="0" fontId="4" fillId="0" borderId="0"/>
    <xf numFmtId="0" fontId="2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2" fillId="0" borderId="0" applyNumberFormat="0" applyFill="0" applyAlignment="0"/>
    <xf numFmtId="0" fontId="43" fillId="0" borderId="0" applyNumberFormat="0" applyFill="0" applyAlignment="0"/>
    <xf numFmtId="0" fontId="26" fillId="16" borderId="0" applyNumberFormat="0" applyBorder="0" applyAlignment="0" applyProtection="0"/>
    <xf numFmtId="0" fontId="80" fillId="1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37" fontId="27" fillId="0" borderId="0"/>
    <xf numFmtId="37" fontId="27" fillId="0" borderId="0"/>
    <xf numFmtId="37" fontId="27" fillId="0" borderId="0"/>
    <xf numFmtId="0" fontId="43" fillId="0" borderId="0" applyNumberFormat="0" applyFill="0" applyBorder="0" applyAlignment="0"/>
    <xf numFmtId="181" fontId="28" fillId="0" borderId="0"/>
    <xf numFmtId="0" fontId="2" fillId="0" borderId="0"/>
    <xf numFmtId="181" fontId="95" fillId="0" borderId="0"/>
    <xf numFmtId="181" fontId="95" fillId="0" borderId="0"/>
    <xf numFmtId="238" fontId="49" fillId="0" borderId="0"/>
    <xf numFmtId="233" fontId="49" fillId="0" borderId="0"/>
    <xf numFmtId="181" fontId="95" fillId="0" borderId="0"/>
    <xf numFmtId="0" fontId="81" fillId="0" borderId="0"/>
    <xf numFmtId="0" fontId="82" fillId="0" borderId="0"/>
    <xf numFmtId="0" fontId="4" fillId="0" borderId="0"/>
    <xf numFmtId="0" fontId="116" fillId="0" borderId="0"/>
    <xf numFmtId="0" fontId="82" fillId="0" borderId="0"/>
    <xf numFmtId="0" fontId="116" fillId="0" borderId="0"/>
    <xf numFmtId="0" fontId="66" fillId="0" borderId="0"/>
    <xf numFmtId="0" fontId="120" fillId="0" borderId="0"/>
    <xf numFmtId="0" fontId="116" fillId="0" borderId="0"/>
    <xf numFmtId="0" fontId="84" fillId="0" borderId="0"/>
    <xf numFmtId="0" fontId="58" fillId="0" borderId="0"/>
    <xf numFmtId="0" fontId="2" fillId="0" borderId="0"/>
    <xf numFmtId="0" fontId="2" fillId="0" borderId="0"/>
    <xf numFmtId="0" fontId="11" fillId="0" borderId="0"/>
    <xf numFmtId="0" fontId="49" fillId="0" borderId="0"/>
    <xf numFmtId="0" fontId="83" fillId="0" borderId="0"/>
    <xf numFmtId="0" fontId="49" fillId="0" borderId="0"/>
    <xf numFmtId="0" fontId="2" fillId="0" borderId="0"/>
    <xf numFmtId="0" fontId="11" fillId="0" borderId="0"/>
    <xf numFmtId="0" fontId="119" fillId="0" borderId="0"/>
    <xf numFmtId="0" fontId="11" fillId="0" borderId="0"/>
    <xf numFmtId="0" fontId="119" fillId="0" borderId="0"/>
    <xf numFmtId="0" fontId="58" fillId="0" borderId="0"/>
    <xf numFmtId="0" fontId="116" fillId="0" borderId="0"/>
    <xf numFmtId="0" fontId="119" fillId="0" borderId="0"/>
    <xf numFmtId="0" fontId="111" fillId="0" borderId="0"/>
    <xf numFmtId="0" fontId="58" fillId="0" borderId="0"/>
    <xf numFmtId="0" fontId="119" fillId="0" borderId="0"/>
    <xf numFmtId="0" fontId="58" fillId="0" borderId="0"/>
    <xf numFmtId="0" fontId="119" fillId="0" borderId="0"/>
    <xf numFmtId="0" fontId="113" fillId="0" borderId="0"/>
    <xf numFmtId="0" fontId="58" fillId="0" borderId="0"/>
    <xf numFmtId="0" fontId="43" fillId="0" borderId="0"/>
    <xf numFmtId="0" fontId="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" fillId="0" borderId="0"/>
    <xf numFmtId="0" fontId="43" fillId="0" borderId="0"/>
    <xf numFmtId="0" fontId="43" fillId="0" borderId="0"/>
    <xf numFmtId="0" fontId="4" fillId="0" borderId="0"/>
    <xf numFmtId="0" fontId="65" fillId="0" borderId="0"/>
    <xf numFmtId="0" fontId="66" fillId="0" borderId="0"/>
    <xf numFmtId="0" fontId="49" fillId="0" borderId="0"/>
    <xf numFmtId="0" fontId="49" fillId="0" borderId="0"/>
    <xf numFmtId="0" fontId="49" fillId="0" borderId="0"/>
    <xf numFmtId="0" fontId="116" fillId="0" borderId="0"/>
    <xf numFmtId="0" fontId="116" fillId="0" borderId="0"/>
    <xf numFmtId="0" fontId="49" fillId="0" borderId="0"/>
    <xf numFmtId="0" fontId="121" fillId="0" borderId="0"/>
    <xf numFmtId="0" fontId="122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34" fillId="0" borderId="0"/>
    <xf numFmtId="0" fontId="114" fillId="0" borderId="0"/>
    <xf numFmtId="0" fontId="114" fillId="0" borderId="0"/>
    <xf numFmtId="0" fontId="121" fillId="0" borderId="0"/>
    <xf numFmtId="0" fontId="2" fillId="0" borderId="0"/>
    <xf numFmtId="0" fontId="34" fillId="0" borderId="0"/>
    <xf numFmtId="0" fontId="84" fillId="0" borderId="0"/>
    <xf numFmtId="0" fontId="34" fillId="0" borderId="0"/>
    <xf numFmtId="0" fontId="2" fillId="0" borderId="0"/>
    <xf numFmtId="0" fontId="83" fillId="0" borderId="0"/>
    <xf numFmtId="0" fontId="2" fillId="0" borderId="0"/>
    <xf numFmtId="0" fontId="34" fillId="0" borderId="0"/>
    <xf numFmtId="0" fontId="43" fillId="0" borderId="0"/>
    <xf numFmtId="0" fontId="2" fillId="0" borderId="0"/>
    <xf numFmtId="0" fontId="121" fillId="0" borderId="0"/>
    <xf numFmtId="0" fontId="2" fillId="0" borderId="0"/>
    <xf numFmtId="0" fontId="43" fillId="0" borderId="0"/>
    <xf numFmtId="0" fontId="34" fillId="0" borderId="0"/>
    <xf numFmtId="0" fontId="2" fillId="0" borderId="0"/>
    <xf numFmtId="0" fontId="58" fillId="0" borderId="0"/>
    <xf numFmtId="0" fontId="34" fillId="0" borderId="0"/>
    <xf numFmtId="0" fontId="34" fillId="0" borderId="0"/>
    <xf numFmtId="0" fontId="85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83" fillId="0" borderId="0"/>
    <xf numFmtId="0" fontId="34" fillId="0" borderId="0"/>
    <xf numFmtId="0" fontId="83" fillId="0" borderId="0"/>
    <xf numFmtId="0" fontId="115" fillId="0" borderId="0"/>
    <xf numFmtId="0" fontId="34" fillId="0" borderId="0"/>
    <xf numFmtId="0" fontId="109" fillId="0" borderId="0"/>
    <xf numFmtId="0" fontId="49" fillId="0" borderId="0"/>
    <xf numFmtId="0" fontId="11" fillId="9" borderId="22" applyNumberFormat="0" applyFont="0" applyAlignment="0" applyProtection="0"/>
    <xf numFmtId="0" fontId="49" fillId="9" borderId="22" applyNumberFormat="0" applyFont="0" applyAlignment="0" applyProtection="0"/>
    <xf numFmtId="0" fontId="11" fillId="9" borderId="22" applyNumberFormat="0" applyFont="0" applyAlignment="0" applyProtection="0"/>
    <xf numFmtId="3" fontId="43" fillId="0" borderId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29" fillId="13" borderId="23" applyNumberFormat="0" applyAlignment="0" applyProtection="0"/>
    <xf numFmtId="0" fontId="87" fillId="5" borderId="23" applyNumberFormat="0" applyAlignment="0" applyProtection="0"/>
    <xf numFmtId="0" fontId="88" fillId="31" borderId="0"/>
    <xf numFmtId="209" fontId="43" fillId="0" borderId="0" applyFill="0" applyBorder="0" applyAlignment="0" applyProtection="0"/>
    <xf numFmtId="215" fontId="43" fillId="0" borderId="0" applyFill="0" applyBorder="0" applyAlignment="0" applyProtection="0"/>
    <xf numFmtId="10" fontId="2" fillId="0" borderId="0" applyFont="0" applyFill="0" applyBorder="0" applyAlignment="0" applyProtection="0"/>
    <xf numFmtId="10" fontId="43" fillId="0" borderId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ill="0" applyBorder="0" applyAlignment="0" applyProtection="0"/>
    <xf numFmtId="9" fontId="43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5" fillId="0" borderId="0"/>
    <xf numFmtId="0" fontId="43" fillId="0" borderId="0" applyNumberFormat="0" applyFill="0" applyBorder="0" applyAlignment="0" applyProtection="0"/>
    <xf numFmtId="0" fontId="64" fillId="0" borderId="19">
      <alignment horizontal="center"/>
    </xf>
    <xf numFmtId="0" fontId="10" fillId="0" borderId="19">
      <alignment horizontal="center"/>
    </xf>
    <xf numFmtId="0" fontId="78" fillId="0" borderId="0"/>
    <xf numFmtId="0" fontId="86" fillId="0" borderId="0"/>
    <xf numFmtId="192" fontId="89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216" fontId="49" fillId="0" borderId="25">
      <alignment horizontal="right" vertical="center"/>
    </xf>
    <xf numFmtId="223" fontId="49" fillId="0" borderId="24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0" fontId="90" fillId="0" borderId="0">
      <alignment horizontal="center" vertical="center" wrapText="1"/>
    </xf>
    <xf numFmtId="49" fontId="48" fillId="0" borderId="0" applyFont="0" applyFill="0" applyBorder="0" applyProtection="0">
      <alignment horizontal="center" vertical="center" wrapText="1" shrinkToFit="1"/>
    </xf>
    <xf numFmtId="49" fontId="68" fillId="0" borderId="0" applyFill="0" applyBorder="0" applyAlignment="0"/>
    <xf numFmtId="217" fontId="2" fillId="0" borderId="0" applyFill="0" applyBorder="0" applyAlignment="0"/>
    <xf numFmtId="201" fontId="2" fillId="0" borderId="0" applyFill="0" applyBorder="0" applyAlignment="0"/>
    <xf numFmtId="49" fontId="48" fillId="0" borderId="0" applyFont="0" applyFill="0" applyBorder="0" applyProtection="0">
      <alignment horizontal="center" vertical="center" wrapText="1" shrinkToFit="1"/>
    </xf>
    <xf numFmtId="193" fontId="89" fillId="0" borderId="24">
      <alignment horizontal="center"/>
    </xf>
    <xf numFmtId="193" fontId="11" fillId="0" borderId="24">
      <alignment horizontal="center"/>
    </xf>
    <xf numFmtId="239" fontId="11" fillId="0" borderId="25">
      <alignment horizontal="center"/>
    </xf>
    <xf numFmtId="187" fontId="91" fillId="0" borderId="0">
      <alignment horizontal="centerContinuous"/>
      <protection locked="0"/>
    </xf>
    <xf numFmtId="0" fontId="92" fillId="0" borderId="26"/>
    <xf numFmtId="0" fontId="86" fillId="0" borderId="0" applyNumberFormat="0" applyFill="0" applyBorder="0" applyAlignment="0" applyProtection="0"/>
    <xf numFmtId="3" fontId="93" fillId="0" borderId="27" applyNumberFormat="0" applyBorder="0" applyAlignment="0"/>
    <xf numFmtId="0" fontId="3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46" fillId="0" borderId="17" applyNumberFormat="0" applyAlignment="0">
      <alignment horizontal="center" vertical="center"/>
    </xf>
    <xf numFmtId="3" fontId="108" fillId="0" borderId="2" applyNumberFormat="0" applyAlignment="0">
      <alignment horizontal="left" wrapText="1"/>
    </xf>
    <xf numFmtId="3" fontId="46" fillId="0" borderId="17" applyNumberFormat="0" applyAlignment="0">
      <alignment horizontal="center" vertical="center"/>
    </xf>
    <xf numFmtId="0" fontId="2" fillId="0" borderId="28" applyNumberFormat="0" applyFont="0" applyFill="0" applyAlignment="0" applyProtection="0"/>
    <xf numFmtId="0" fontId="2" fillId="0" borderId="28" applyNumberFormat="0" applyFont="0" applyFill="0" applyAlignment="0" applyProtection="0"/>
    <xf numFmtId="190" fontId="89" fillId="0" borderId="0"/>
    <xf numFmtId="190" fontId="11" fillId="0" borderId="0"/>
    <xf numFmtId="201" fontId="11" fillId="0" borderId="0"/>
    <xf numFmtId="191" fontId="89" fillId="0" borderId="4"/>
    <xf numFmtId="191" fontId="11" fillId="0" borderId="4"/>
    <xf numFmtId="240" fontId="11" fillId="0" borderId="5"/>
    <xf numFmtId="0" fontId="95" fillId="0" borderId="0"/>
    <xf numFmtId="0" fontId="95" fillId="0" borderId="0"/>
    <xf numFmtId="198" fontId="96" fillId="32" borderId="29">
      <alignment vertical="top"/>
    </xf>
    <xf numFmtId="0" fontId="48" fillId="33" borderId="5">
      <alignment horizontal="left" vertical="center"/>
    </xf>
    <xf numFmtId="197" fontId="97" fillId="30" borderId="29"/>
    <xf numFmtId="198" fontId="73" fillId="0" borderId="29">
      <alignment horizontal="left" vertical="top"/>
    </xf>
    <xf numFmtId="0" fontId="98" fillId="31" borderId="0">
      <alignment horizontal="left" vertical="center"/>
    </xf>
    <xf numFmtId="164" fontId="31" fillId="0" borderId="17">
      <alignment horizontal="left" vertical="top"/>
    </xf>
    <xf numFmtId="164" fontId="31" fillId="0" borderId="17">
      <alignment horizontal="left" vertical="top"/>
    </xf>
    <xf numFmtId="198" fontId="31" fillId="0" borderId="30">
      <alignment horizontal="left" vertical="top"/>
    </xf>
    <xf numFmtId="0" fontId="99" fillId="0" borderId="30">
      <alignment horizontal="left" vertical="center"/>
    </xf>
    <xf numFmtId="218" fontId="43" fillId="0" borderId="0" applyFill="0" applyBorder="0" applyAlignment="0" applyProtection="0"/>
    <xf numFmtId="219" fontId="43" fillId="0" borderId="0" applyFill="0" applyBorder="0" applyAlignment="0" applyProtection="0"/>
    <xf numFmtId="0" fontId="3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20" fontId="43" fillId="0" borderId="0" applyFill="0" applyBorder="0" applyAlignment="0" applyProtection="0"/>
    <xf numFmtId="221" fontId="43" fillId="0" borderId="0" applyFill="0" applyBorder="0" applyAlignment="0" applyProtection="0"/>
    <xf numFmtId="0" fontId="102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39" fillId="0" borderId="0"/>
    <xf numFmtId="0" fontId="25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206" fontId="43" fillId="0" borderId="0" applyFill="0" applyBorder="0" applyAlignment="0" applyProtection="0"/>
    <xf numFmtId="200" fontId="43" fillId="0" borderId="0" applyFill="0" applyBorder="0" applyAlignment="0" applyProtection="0"/>
    <xf numFmtId="0" fontId="103" fillId="0" borderId="0"/>
    <xf numFmtId="172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0" fillId="0" borderId="0" applyFont="0" applyFill="0" applyBorder="0" applyAlignment="0" applyProtection="0"/>
    <xf numFmtId="221" fontId="43" fillId="0" borderId="0" applyFill="0" applyBorder="0" applyAlignment="0" applyProtection="0"/>
    <xf numFmtId="220" fontId="43" fillId="0" borderId="0" applyFill="0" applyBorder="0" applyAlignment="0" applyProtection="0"/>
    <xf numFmtId="0" fontId="49" fillId="0" borderId="0"/>
    <xf numFmtId="0" fontId="123" fillId="0" borderId="0"/>
    <xf numFmtId="171" fontId="11" fillId="0" borderId="0" applyFont="0" applyFill="0" applyBorder="0" applyAlignment="0" applyProtection="0"/>
    <xf numFmtId="0" fontId="11" fillId="0" borderId="0"/>
  </cellStyleXfs>
  <cellXfs count="345">
    <xf numFmtId="0" fontId="0" fillId="0" borderId="0" xfId="0"/>
    <xf numFmtId="0" fontId="34" fillId="0" borderId="0" xfId="0" applyFont="1" applyAlignment="1">
      <alignment horizontal="center" vertical="center" wrapText="1"/>
    </xf>
    <xf numFmtId="0" fontId="34" fillId="0" borderId="0" xfId="909" applyFont="1" applyAlignment="1">
      <alignment vertical="center"/>
    </xf>
    <xf numFmtId="227" fontId="34" fillId="0" borderId="0" xfId="0" applyNumberFormat="1" applyFont="1" applyFill="1" applyBorder="1" applyAlignment="1">
      <alignment vertical="center"/>
    </xf>
    <xf numFmtId="228" fontId="104" fillId="0" borderId="0" xfId="0" applyNumberFormat="1" applyFont="1" applyFill="1" applyBorder="1" applyAlignment="1">
      <alignment vertical="center"/>
    </xf>
    <xf numFmtId="229" fontId="104" fillId="0" borderId="0" xfId="0" applyNumberFormat="1" applyFont="1" applyFill="1" applyBorder="1" applyAlignment="1">
      <alignment vertical="center"/>
    </xf>
    <xf numFmtId="0" fontId="42" fillId="0" borderId="0" xfId="909" applyFont="1" applyAlignment="1">
      <alignment vertical="center"/>
    </xf>
    <xf numFmtId="0" fontId="104" fillId="0" borderId="0" xfId="909" applyFont="1" applyAlignment="1">
      <alignment vertical="center"/>
    </xf>
    <xf numFmtId="0" fontId="42" fillId="0" borderId="0" xfId="909" applyFont="1" applyAlignment="1">
      <alignment horizontal="center" vertical="center"/>
    </xf>
    <xf numFmtId="0" fontId="34" fillId="0" borderId="0" xfId="909" applyFont="1" applyBorder="1" applyAlignment="1">
      <alignment vertical="center"/>
    </xf>
    <xf numFmtId="227" fontId="42" fillId="0" borderId="0" xfId="0" applyNumberFormat="1" applyFont="1" applyFill="1" applyBorder="1" applyAlignment="1">
      <alignment vertical="center"/>
    </xf>
    <xf numFmtId="0" fontId="110" fillId="0" borderId="0" xfId="909" applyFont="1" applyAlignment="1">
      <alignment vertical="center"/>
    </xf>
    <xf numFmtId="0" fontId="34" fillId="0" borderId="0" xfId="909" applyFont="1" applyAlignment="1">
      <alignment horizontal="justify" vertical="center"/>
    </xf>
    <xf numFmtId="0" fontId="42" fillId="0" borderId="0" xfId="909" applyFont="1" applyAlignment="1">
      <alignment horizontal="justify" vertical="center"/>
    </xf>
    <xf numFmtId="0" fontId="34" fillId="0" borderId="0" xfId="909" applyFont="1" applyAlignment="1">
      <alignment vertical="center" wrapText="1"/>
    </xf>
    <xf numFmtId="0" fontId="42" fillId="0" borderId="20" xfId="909" applyFont="1" applyBorder="1" applyAlignment="1">
      <alignment horizontal="center" vertical="center" wrapText="1"/>
    </xf>
    <xf numFmtId="0" fontId="42" fillId="0" borderId="20" xfId="909" applyFont="1" applyBorder="1" applyAlignment="1">
      <alignment horizontal="justify" vertical="center" wrapText="1"/>
    </xf>
    <xf numFmtId="0" fontId="42" fillId="0" borderId="2" xfId="909" applyFont="1" applyBorder="1" applyAlignment="1">
      <alignment horizontal="center" vertical="center" wrapText="1"/>
    </xf>
    <xf numFmtId="0" fontId="42" fillId="0" borderId="2" xfId="909" applyFont="1" applyBorder="1" applyAlignment="1">
      <alignment horizontal="justify" vertical="center" wrapText="1"/>
    </xf>
    <xf numFmtId="0" fontId="110" fillId="0" borderId="2" xfId="909" applyFont="1" applyBorder="1" applyAlignment="1">
      <alignment horizontal="center" vertical="center"/>
    </xf>
    <xf numFmtId="49" fontId="110" fillId="0" borderId="2" xfId="909" applyNumberFormat="1" applyFont="1" applyBorder="1" applyAlignment="1">
      <alignment horizontal="justify" vertical="center" wrapText="1"/>
    </xf>
    <xf numFmtId="0" fontId="110" fillId="0" borderId="0" xfId="909" applyFont="1" applyBorder="1" applyAlignment="1">
      <alignment vertical="center"/>
    </xf>
    <xf numFmtId="0" fontId="34" fillId="0" borderId="2" xfId="909" quotePrefix="1" applyFont="1" applyBorder="1" applyAlignment="1">
      <alignment horizontal="center" vertical="center"/>
    </xf>
    <xf numFmtId="49" fontId="34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/>
    </xf>
    <xf numFmtId="0" fontId="42" fillId="0" borderId="0" xfId="909" applyFont="1" applyBorder="1" applyAlignment="1">
      <alignment vertical="center"/>
    </xf>
    <xf numFmtId="0" fontId="42" fillId="0" borderId="2" xfId="909" applyFont="1" applyBorder="1" applyAlignment="1">
      <alignment horizontal="center" vertical="center"/>
    </xf>
    <xf numFmtId="49" fontId="42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 wrapText="1"/>
    </xf>
    <xf numFmtId="0" fontId="42" fillId="0" borderId="2" xfId="909" quotePrefix="1" applyFont="1" applyBorder="1" applyAlignment="1">
      <alignment horizontal="center" vertical="center"/>
    </xf>
    <xf numFmtId="3" fontId="42" fillId="0" borderId="0" xfId="909" applyNumberFormat="1" applyFont="1" applyBorder="1" applyAlignment="1">
      <alignment vertical="center"/>
    </xf>
    <xf numFmtId="3" fontId="42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0" fontId="42" fillId="35" borderId="2" xfId="0" applyFont="1" applyFill="1" applyBorder="1" applyAlignment="1">
      <alignment horizontal="center" vertical="center" wrapText="1"/>
    </xf>
    <xf numFmtId="0" fontId="34" fillId="0" borderId="2" xfId="932" applyFont="1" applyBorder="1" applyAlignment="1">
      <alignment horizontal="center" vertical="center"/>
    </xf>
    <xf numFmtId="0" fontId="34" fillId="0" borderId="2" xfId="932" applyFont="1" applyBorder="1" applyAlignment="1">
      <alignment vertical="center" wrapText="1"/>
    </xf>
    <xf numFmtId="0" fontId="42" fillId="0" borderId="2" xfId="929" applyFont="1" applyBorder="1" applyAlignment="1">
      <alignment horizontal="center" vertical="center"/>
    </xf>
    <xf numFmtId="0" fontId="42" fillId="0" borderId="2" xfId="929" applyFont="1" applyBorder="1" applyAlignment="1">
      <alignment horizontal="justify" vertical="center" wrapText="1"/>
    </xf>
    <xf numFmtId="0" fontId="110" fillId="0" borderId="2" xfId="932" applyFont="1" applyBorder="1" applyAlignment="1">
      <alignment horizontal="center" vertical="center"/>
    </xf>
    <xf numFmtId="0" fontId="110" fillId="0" borderId="2" xfId="932" applyFont="1" applyBorder="1" applyAlignment="1">
      <alignment horizontal="justify" vertical="center" wrapText="1"/>
    </xf>
    <xf numFmtId="0" fontId="104" fillId="0" borderId="2" xfId="932" applyFont="1" applyBorder="1" applyAlignment="1">
      <alignment horizontal="center" vertical="center"/>
    </xf>
    <xf numFmtId="0" fontId="34" fillId="0" borderId="2" xfId="932" quotePrefix="1" applyFont="1" applyBorder="1" applyAlignment="1">
      <alignment vertical="center" wrapText="1"/>
    </xf>
    <xf numFmtId="0" fontId="34" fillId="0" borderId="2" xfId="932" applyFont="1" applyBorder="1" applyAlignment="1">
      <alignment horizontal="center" vertical="center" wrapText="1"/>
    </xf>
    <xf numFmtId="2" fontId="42" fillId="0" borderId="0" xfId="909" applyNumberFormat="1" applyFont="1" applyAlignment="1">
      <alignment vertical="center"/>
    </xf>
    <xf numFmtId="0" fontId="34" fillId="0" borderId="2" xfId="929" applyFont="1" applyBorder="1" applyAlignment="1">
      <alignment horizontal="center" vertical="center"/>
    </xf>
    <xf numFmtId="0" fontId="34" fillId="0" borderId="2" xfId="929" applyFont="1" applyBorder="1" applyAlignment="1">
      <alignment vertical="center" wrapText="1"/>
    </xf>
    <xf numFmtId="231" fontId="104" fillId="0" borderId="0" xfId="909" applyNumberFormat="1" applyFont="1" applyAlignment="1">
      <alignment vertical="center"/>
    </xf>
    <xf numFmtId="0" fontId="34" fillId="0" borderId="2" xfId="929" quotePrefix="1" applyFont="1" applyBorder="1" applyAlignment="1">
      <alignment vertical="center" wrapText="1"/>
    </xf>
    <xf numFmtId="0" fontId="104" fillId="0" borderId="2" xfId="929" applyFont="1" applyBorder="1" applyAlignment="1">
      <alignment horizontal="center" vertical="center"/>
    </xf>
    <xf numFmtId="0" fontId="34" fillId="0" borderId="2" xfId="0" quotePrefix="1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/>
    </xf>
    <xf numFmtId="228" fontId="34" fillId="0" borderId="2" xfId="929" applyNumberFormat="1" applyFont="1" applyBorder="1" applyAlignment="1">
      <alignment horizontal="center" vertical="center" wrapText="1"/>
    </xf>
    <xf numFmtId="0" fontId="34" fillId="0" borderId="2" xfId="0" quotePrefix="1" applyFont="1" applyBorder="1" applyAlignment="1">
      <alignment horizontal="center" vertical="center" wrapText="1"/>
    </xf>
    <xf numFmtId="0" fontId="110" fillId="0" borderId="0" xfId="909" applyFont="1" applyFill="1" applyBorder="1" applyAlignment="1">
      <alignment vertical="center"/>
    </xf>
    <xf numFmtId="0" fontId="104" fillId="0" borderId="0" xfId="909" applyFont="1" applyFill="1" applyBorder="1" applyAlignment="1">
      <alignment vertical="center"/>
    </xf>
    <xf numFmtId="0" fontId="34" fillId="0" borderId="0" xfId="909" applyFont="1" applyFill="1" applyBorder="1" applyAlignment="1">
      <alignment vertical="center"/>
    </xf>
    <xf numFmtId="0" fontId="34" fillId="0" borderId="2" xfId="931" applyFont="1" applyFill="1" applyBorder="1" applyAlignment="1">
      <alignment horizontal="justify" vertical="center"/>
    </xf>
    <xf numFmtId="0" fontId="34" fillId="0" borderId="2" xfId="93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/>
    </xf>
    <xf numFmtId="49" fontId="42" fillId="0" borderId="2" xfId="909" applyNumberFormat="1" applyFont="1" applyFill="1" applyBorder="1" applyAlignment="1">
      <alignment horizontal="justify" vertical="center" wrapText="1"/>
    </xf>
    <xf numFmtId="0" fontId="34" fillId="0" borderId="2" xfId="909" applyFont="1" applyFill="1" applyBorder="1" applyAlignment="1">
      <alignment horizontal="center" vertical="center"/>
    </xf>
    <xf numFmtId="229" fontId="34" fillId="0" borderId="0" xfId="909" applyNumberFormat="1" applyFont="1" applyFill="1" applyBorder="1" applyAlignment="1">
      <alignment vertical="center"/>
    </xf>
    <xf numFmtId="0" fontId="34" fillId="0" borderId="2" xfId="931" applyFont="1" applyBorder="1" applyAlignment="1">
      <alignment horizontal="center" vertical="center"/>
    </xf>
    <xf numFmtId="0" fontId="42" fillId="0" borderId="2" xfId="929" applyFont="1" applyFill="1" applyBorder="1" applyAlignment="1">
      <alignment horizontal="center" vertical="center"/>
    </xf>
    <xf numFmtId="0" fontId="42" fillId="0" borderId="2" xfId="929" applyFont="1" applyFill="1" applyBorder="1" applyAlignment="1">
      <alignment horizontal="justify" vertical="center" wrapText="1"/>
    </xf>
    <xf numFmtId="0" fontId="42" fillId="0" borderId="2" xfId="930" applyFont="1" applyBorder="1" applyAlignment="1">
      <alignment horizontal="center" vertical="center"/>
    </xf>
    <xf numFmtId="0" fontId="42" fillId="0" borderId="2" xfId="930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 wrapText="1"/>
    </xf>
    <xf numFmtId="0" fontId="34" fillId="0" borderId="2" xfId="930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 wrapText="1"/>
    </xf>
    <xf numFmtId="0" fontId="42" fillId="0" borderId="2" xfId="930" quotePrefix="1" applyFont="1" applyFill="1" applyBorder="1" applyAlignment="1">
      <alignment horizontal="justify" vertical="center" wrapText="1"/>
    </xf>
    <xf numFmtId="229" fontId="42" fillId="0" borderId="0" xfId="909" applyNumberFormat="1" applyFont="1" applyFill="1" applyBorder="1" applyAlignment="1">
      <alignment vertical="center"/>
    </xf>
    <xf numFmtId="0" fontId="42" fillId="0" borderId="0" xfId="909" applyFont="1" applyFill="1" applyBorder="1" applyAlignment="1">
      <alignment vertical="center"/>
    </xf>
    <xf numFmtId="49" fontId="34" fillId="0" borderId="2" xfId="930" quotePrefix="1" applyNumberFormat="1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/>
    </xf>
    <xf numFmtId="227" fontId="42" fillId="0" borderId="0" xfId="909" applyNumberFormat="1" applyFont="1" applyFill="1" applyBorder="1" applyAlignment="1">
      <alignment horizontal="center" vertical="center"/>
    </xf>
    <xf numFmtId="49" fontId="34" fillId="0" borderId="2" xfId="930" applyNumberFormat="1" applyFont="1" applyFill="1" applyBorder="1" applyAlignment="1">
      <alignment horizontal="justify" vertical="center" wrapText="1"/>
    </xf>
    <xf numFmtId="224" fontId="104" fillId="0" borderId="0" xfId="909" applyNumberFormat="1" applyFont="1" applyFill="1" applyBorder="1" applyAlignment="1">
      <alignment vertical="center"/>
    </xf>
    <xf numFmtId="230" fontId="104" fillId="0" borderId="0" xfId="909" applyNumberFormat="1" applyFont="1" applyFill="1" applyBorder="1" applyAlignment="1">
      <alignment vertical="center"/>
    </xf>
    <xf numFmtId="0" fontId="42" fillId="0" borderId="2" xfId="930" applyFont="1" applyBorder="1" applyAlignment="1">
      <alignment horizontal="center" vertical="center" wrapText="1"/>
    </xf>
    <xf numFmtId="49" fontId="42" fillId="0" borderId="2" xfId="930" applyNumberFormat="1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/>
    </xf>
    <xf numFmtId="49" fontId="34" fillId="0" borderId="2" xfId="909" quotePrefix="1" applyNumberFormat="1" applyFont="1" applyBorder="1" applyAlignment="1">
      <alignment horizontal="justify" vertical="center" wrapText="1"/>
    </xf>
    <xf numFmtId="0" fontId="34" fillId="0" borderId="2" xfId="930" applyFont="1" applyBorder="1" applyAlignment="1">
      <alignment horizontal="center" vertical="center"/>
    </xf>
    <xf numFmtId="232" fontId="34" fillId="0" borderId="0" xfId="699" applyNumberFormat="1" applyFont="1" applyFill="1" applyBorder="1"/>
    <xf numFmtId="3" fontId="34" fillId="0" borderId="0" xfId="933" applyNumberFormat="1" applyFont="1" applyFill="1" applyBorder="1"/>
    <xf numFmtId="232" fontId="104" fillId="0" borderId="0" xfId="699" applyNumberFormat="1" applyFont="1" applyFill="1" applyBorder="1"/>
    <xf numFmtId="3" fontId="104" fillId="0" borderId="0" xfId="933" applyNumberFormat="1" applyFont="1" applyFill="1" applyBorder="1"/>
    <xf numFmtId="0" fontId="34" fillId="0" borderId="2" xfId="936" applyFont="1" applyFill="1" applyBorder="1" applyAlignment="1">
      <alignment horizontal="justify" vertical="center" wrapText="1"/>
    </xf>
    <xf numFmtId="0" fontId="34" fillId="0" borderId="2" xfId="936" applyFont="1" applyFill="1" applyBorder="1" applyAlignment="1">
      <alignment horizontal="center" vertical="center"/>
    </xf>
    <xf numFmtId="0" fontId="42" fillId="0" borderId="2" xfId="909" applyFont="1" applyBorder="1" applyAlignment="1">
      <alignment vertical="center"/>
    </xf>
    <xf numFmtId="0" fontId="42" fillId="0" borderId="2" xfId="878" applyFont="1" applyFill="1" applyBorder="1" applyAlignment="1">
      <alignment horizontal="center" vertical="center" wrapText="1"/>
    </xf>
    <xf numFmtId="0" fontId="42" fillId="0" borderId="2" xfId="878" applyFont="1" applyFill="1" applyBorder="1" applyAlignment="1">
      <alignment horizontal="justify" vertical="center" wrapText="1"/>
    </xf>
    <xf numFmtId="0" fontId="34" fillId="0" borderId="2" xfId="878" applyFont="1" applyFill="1" applyBorder="1" applyAlignment="1">
      <alignment horizontal="center" vertical="center" wrapText="1"/>
    </xf>
    <xf numFmtId="3" fontId="34" fillId="0" borderId="0" xfId="930" applyNumberFormat="1" applyFont="1" applyBorder="1" applyAlignment="1">
      <alignment vertical="center"/>
    </xf>
    <xf numFmtId="224" fontId="34" fillId="0" borderId="0" xfId="930" applyNumberFormat="1" applyFont="1" applyBorder="1" applyAlignment="1">
      <alignment vertical="center"/>
    </xf>
    <xf numFmtId="3" fontId="34" fillId="0" borderId="0" xfId="935" applyNumberFormat="1" applyFont="1" applyBorder="1" applyAlignment="1">
      <alignment vertical="center"/>
    </xf>
    <xf numFmtId="224" fontId="34" fillId="0" borderId="0" xfId="935" applyNumberFormat="1" applyFont="1" applyBorder="1" applyAlignment="1">
      <alignment vertical="center"/>
    </xf>
    <xf numFmtId="0" fontId="34" fillId="0" borderId="0" xfId="909" applyFont="1" applyAlignment="1">
      <alignment horizontal="center" vertical="center"/>
    </xf>
    <xf numFmtId="0" fontId="34" fillId="0" borderId="2" xfId="0" quotePrefix="1" applyFont="1" applyFill="1" applyBorder="1" applyAlignment="1">
      <alignment horizontal="left" vertical="center" wrapText="1"/>
    </xf>
    <xf numFmtId="0" fontId="110" fillId="0" borderId="2" xfId="0" quotePrefix="1" applyFont="1" applyFill="1" applyBorder="1" applyAlignment="1">
      <alignment horizontal="left" vertical="center" wrapText="1"/>
    </xf>
    <xf numFmtId="3" fontId="110" fillId="0" borderId="0" xfId="0" applyNumberFormat="1" applyFont="1" applyBorder="1" applyAlignment="1">
      <alignment horizontal="right"/>
    </xf>
    <xf numFmtId="0" fontId="110" fillId="0" borderId="2" xfId="932" applyFont="1" applyBorder="1" applyAlignment="1">
      <alignment vertical="center" wrapText="1"/>
    </xf>
    <xf numFmtId="231" fontId="110" fillId="0" borderId="0" xfId="909" applyNumberFormat="1" applyFont="1" applyAlignment="1">
      <alignment vertical="center"/>
    </xf>
    <xf numFmtId="0" fontId="110" fillId="0" borderId="2" xfId="929" applyFont="1" applyBorder="1" applyAlignment="1">
      <alignment horizontal="center" vertical="center"/>
    </xf>
    <xf numFmtId="0" fontId="110" fillId="0" borderId="2" xfId="929" applyFont="1" applyBorder="1" applyAlignment="1">
      <alignment vertical="center" wrapText="1"/>
    </xf>
    <xf numFmtId="228" fontId="110" fillId="0" borderId="2" xfId="929" applyNumberFormat="1" applyFont="1" applyBorder="1" applyAlignment="1">
      <alignment horizontal="justify" vertical="center" wrapText="1"/>
    </xf>
    <xf numFmtId="0" fontId="110" fillId="0" borderId="2" xfId="929" applyFont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center" vertical="center" wrapText="1"/>
    </xf>
    <xf numFmtId="0" fontId="34" fillId="35" borderId="2" xfId="917" quotePrefix="1" applyFont="1" applyFill="1" applyBorder="1" applyAlignment="1">
      <alignment vertical="center" wrapText="1"/>
    </xf>
    <xf numFmtId="0" fontId="34" fillId="35" borderId="2" xfId="917" applyFont="1" applyFill="1" applyBorder="1" applyAlignment="1">
      <alignment horizontal="center" vertical="center" wrapText="1"/>
    </xf>
    <xf numFmtId="0" fontId="34" fillId="35" borderId="2" xfId="917" applyFont="1" applyFill="1" applyBorder="1" applyAlignment="1">
      <alignment vertical="center" wrapText="1"/>
    </xf>
    <xf numFmtId="0" fontId="34" fillId="0" borderId="0" xfId="909" applyFont="1" applyFill="1" applyAlignment="1">
      <alignment vertical="center"/>
    </xf>
    <xf numFmtId="0" fontId="42" fillId="0" borderId="0" xfId="909" applyFont="1" applyFill="1" applyAlignment="1">
      <alignment vertical="center"/>
    </xf>
    <xf numFmtId="0" fontId="104" fillId="0" borderId="2" xfId="929" applyFont="1" applyFill="1" applyBorder="1" applyAlignment="1">
      <alignment horizontal="center" vertical="center"/>
    </xf>
    <xf numFmtId="0" fontId="104" fillId="0" borderId="2" xfId="929" applyFont="1" applyFill="1" applyBorder="1" applyAlignment="1">
      <alignment vertical="center" wrapText="1"/>
    </xf>
    <xf numFmtId="0" fontId="104" fillId="0" borderId="0" xfId="909" applyFont="1" applyFill="1" applyAlignment="1">
      <alignment vertical="center"/>
    </xf>
    <xf numFmtId="0" fontId="110" fillId="0" borderId="0" xfId="909" applyFont="1" applyFill="1" applyAlignment="1">
      <alignment vertical="center"/>
    </xf>
    <xf numFmtId="232" fontId="42" fillId="0" borderId="0" xfId="699" applyNumberFormat="1" applyFont="1" applyFill="1" applyBorder="1"/>
    <xf numFmtId="3" fontId="42" fillId="0" borderId="0" xfId="933" applyNumberFormat="1" applyFont="1" applyFill="1" applyBorder="1"/>
    <xf numFmtId="0" fontId="42" fillId="0" borderId="2" xfId="936" applyFont="1" applyBorder="1" applyAlignment="1">
      <alignment horizontal="center" vertical="center"/>
    </xf>
    <xf numFmtId="0" fontId="42" fillId="0" borderId="2" xfId="936" applyFont="1" applyFill="1" applyBorder="1" applyAlignment="1">
      <alignment horizontal="justify" vertical="center" wrapText="1"/>
    </xf>
    <xf numFmtId="0" fontId="42" fillId="0" borderId="2" xfId="936" applyFont="1" applyFill="1" applyBorder="1" applyAlignment="1">
      <alignment horizontal="center" vertical="center"/>
    </xf>
    <xf numFmtId="232" fontId="110" fillId="0" borderId="0" xfId="699" applyNumberFormat="1" applyFont="1" applyFill="1" applyBorder="1"/>
    <xf numFmtId="3" fontId="110" fillId="0" borderId="0" xfId="933" applyNumberFormat="1" applyFont="1" applyFill="1" applyBorder="1"/>
    <xf numFmtId="0" fontId="42" fillId="0" borderId="2" xfId="0" applyFont="1" applyFill="1" applyBorder="1" applyAlignment="1">
      <alignment horizontal="left" vertical="center" wrapText="1"/>
    </xf>
    <xf numFmtId="49" fontId="104" fillId="0" borderId="2" xfId="930" applyNumberFormat="1" applyFont="1" applyFill="1" applyBorder="1" applyAlignment="1">
      <alignment horizontal="justify" vertical="center" wrapText="1"/>
    </xf>
    <xf numFmtId="0" fontId="104" fillId="0" borderId="2" xfId="930" applyFont="1" applyFill="1" applyBorder="1" applyAlignment="1">
      <alignment horizontal="center" vertical="center"/>
    </xf>
    <xf numFmtId="189" fontId="110" fillId="0" borderId="0" xfId="693" applyNumberFormat="1" applyFont="1" applyFill="1" applyBorder="1"/>
    <xf numFmtId="0" fontId="104" fillId="0" borderId="2" xfId="909" quotePrefix="1" applyFont="1" applyFill="1" applyBorder="1" applyAlignment="1">
      <alignment horizontal="center" vertical="center"/>
    </xf>
    <xf numFmtId="49" fontId="104" fillId="0" borderId="2" xfId="909" applyNumberFormat="1" applyFont="1" applyFill="1" applyBorder="1" applyAlignment="1">
      <alignment horizontal="justify" vertical="center" wrapText="1"/>
    </xf>
    <xf numFmtId="0" fontId="104" fillId="0" borderId="2" xfId="909" applyFont="1" applyFill="1" applyBorder="1" applyAlignment="1">
      <alignment horizontal="center" vertical="center"/>
    </xf>
    <xf numFmtId="0" fontId="104" fillId="0" borderId="0" xfId="0" applyFont="1" applyFill="1" applyAlignment="1">
      <alignment horizontal="center" vertical="center" wrapText="1"/>
    </xf>
    <xf numFmtId="3" fontId="104" fillId="0" borderId="0" xfId="0" applyNumberFormat="1" applyFont="1" applyFill="1" applyBorder="1" applyAlignment="1">
      <alignment horizontal="right"/>
    </xf>
    <xf numFmtId="0" fontId="34" fillId="0" borderId="2" xfId="930" applyFont="1" applyBorder="1" applyAlignment="1">
      <alignment horizontal="center" vertical="center" wrapText="1"/>
    </xf>
    <xf numFmtId="0" fontId="34" fillId="0" borderId="2" xfId="931" quotePrefix="1" applyFont="1" applyFill="1" applyBorder="1" applyAlignment="1">
      <alignment horizontal="justify" vertical="center"/>
    </xf>
    <xf numFmtId="241" fontId="42" fillId="0" borderId="2" xfId="637" applyNumberFormat="1" applyFont="1" applyFill="1" applyBorder="1" applyAlignment="1">
      <alignment horizontal="center" vertical="center"/>
    </xf>
    <xf numFmtId="241" fontId="42" fillId="0" borderId="2" xfId="637" applyNumberFormat="1" applyFont="1" applyBorder="1" applyAlignment="1">
      <alignment vertical="center"/>
    </xf>
    <xf numFmtId="228" fontId="42" fillId="0" borderId="2" xfId="0" applyNumberFormat="1" applyFont="1" applyFill="1" applyBorder="1" applyAlignment="1">
      <alignment horizontal="center" vertical="center"/>
    </xf>
    <xf numFmtId="4" fontId="42" fillId="0" borderId="2" xfId="909" applyNumberFormat="1" applyFont="1" applyBorder="1" applyAlignment="1">
      <alignment horizontal="center" vertical="center"/>
    </xf>
    <xf numFmtId="4" fontId="34" fillId="0" borderId="2" xfId="909" applyNumberFormat="1" applyFont="1" applyBorder="1" applyAlignment="1">
      <alignment horizontal="center" vertical="center"/>
    </xf>
    <xf numFmtId="1" fontId="42" fillId="0" borderId="2" xfId="909" applyNumberFormat="1" applyFont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224" fontId="42" fillId="0" borderId="2" xfId="929" applyNumberFormat="1" applyFont="1" applyBorder="1" applyAlignment="1">
      <alignment horizontal="center" vertical="center"/>
    </xf>
    <xf numFmtId="3" fontId="34" fillId="0" borderId="2" xfId="929" applyNumberFormat="1" applyFont="1" applyFill="1" applyBorder="1" applyAlignment="1">
      <alignment horizontal="center" vertical="center"/>
    </xf>
    <xf numFmtId="3" fontId="110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 wrapText="1"/>
    </xf>
    <xf numFmtId="3" fontId="104" fillId="0" borderId="2" xfId="929" applyNumberFormat="1" applyFont="1" applyFill="1" applyBorder="1" applyAlignment="1">
      <alignment horizontal="center" vertical="center"/>
    </xf>
    <xf numFmtId="189" fontId="110" fillId="0" borderId="2" xfId="699" applyNumberFormat="1" applyFont="1" applyFill="1" applyBorder="1" applyAlignment="1">
      <alignment horizontal="center" vertical="center"/>
    </xf>
    <xf numFmtId="224" fontId="110" fillId="0" borderId="2" xfId="929" applyNumberFormat="1" applyFont="1" applyBorder="1" applyAlignment="1">
      <alignment horizontal="center" vertical="center"/>
    </xf>
    <xf numFmtId="224" fontId="34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/>
    </xf>
    <xf numFmtId="3" fontId="42" fillId="0" borderId="2" xfId="93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 vertical="center"/>
    </xf>
    <xf numFmtId="224" fontId="42" fillId="0" borderId="2" xfId="0" applyNumberFormat="1" applyFont="1" applyFill="1" applyBorder="1" applyAlignment="1">
      <alignment horizontal="center" vertical="center"/>
    </xf>
    <xf numFmtId="228" fontId="104" fillId="0" borderId="2" xfId="0" applyNumberFormat="1" applyFont="1" applyFill="1" applyBorder="1" applyAlignment="1">
      <alignment horizontal="center" vertical="center"/>
    </xf>
    <xf numFmtId="3" fontId="34" fillId="0" borderId="2" xfId="930" applyNumberFormat="1" applyFont="1" applyFill="1" applyBorder="1" applyAlignment="1">
      <alignment horizontal="center" vertical="center"/>
    </xf>
    <xf numFmtId="3" fontId="42" fillId="0" borderId="2" xfId="929" applyNumberFormat="1" applyFont="1" applyFill="1" applyBorder="1" applyAlignment="1">
      <alignment horizontal="center" vertical="center"/>
    </xf>
    <xf numFmtId="224" fontId="34" fillId="0" borderId="2" xfId="93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3" fontId="104" fillId="0" borderId="2" xfId="0" applyNumberFormat="1" applyFont="1" applyFill="1" applyBorder="1" applyAlignment="1">
      <alignment horizontal="center" vertical="center"/>
    </xf>
    <xf numFmtId="4" fontId="34" fillId="0" borderId="2" xfId="930" quotePrefix="1" applyNumberFormat="1" applyFont="1" applyFill="1" applyBorder="1" applyAlignment="1">
      <alignment horizontal="center" vertical="center"/>
    </xf>
    <xf numFmtId="0" fontId="34" fillId="0" borderId="2" xfId="920" applyFont="1" applyFill="1" applyBorder="1" applyAlignment="1">
      <alignment horizontal="center" vertical="center"/>
    </xf>
    <xf numFmtId="224" fontId="42" fillId="0" borderId="2" xfId="930" applyNumberFormat="1" applyFont="1" applyFill="1" applyBorder="1" applyAlignment="1">
      <alignment horizontal="center" vertical="center"/>
    </xf>
    <xf numFmtId="225" fontId="34" fillId="35" borderId="2" xfId="0" applyNumberFormat="1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3" fontId="34" fillId="35" borderId="2" xfId="678" applyNumberFormat="1" applyFont="1" applyFill="1" applyBorder="1" applyAlignment="1">
      <alignment horizontal="center" vertical="center"/>
    </xf>
    <xf numFmtId="224" fontId="34" fillId="0" borderId="2" xfId="909" applyNumberFormat="1" applyFont="1" applyBorder="1" applyAlignment="1">
      <alignment horizontal="center" vertical="center"/>
    </xf>
    <xf numFmtId="224" fontId="42" fillId="0" borderId="2" xfId="935" applyNumberFormat="1" applyFont="1" applyFill="1" applyBorder="1" applyAlignment="1">
      <alignment horizontal="center" vertical="center"/>
    </xf>
    <xf numFmtId="1" fontId="42" fillId="0" borderId="2" xfId="909" applyNumberFormat="1" applyFont="1" applyFill="1" applyBorder="1" applyAlignment="1">
      <alignment horizontal="center" vertical="center"/>
    </xf>
    <xf numFmtId="1" fontId="42" fillId="0" borderId="2" xfId="936" applyNumberFormat="1" applyFont="1" applyFill="1" applyBorder="1" applyAlignment="1">
      <alignment horizontal="center" vertical="center"/>
    </xf>
    <xf numFmtId="4" fontId="42" fillId="0" borderId="2" xfId="0" applyNumberFormat="1" applyFont="1" applyFill="1" applyBorder="1" applyAlignment="1">
      <alignment horizontal="center" vertical="center"/>
    </xf>
    <xf numFmtId="241" fontId="34" fillId="0" borderId="2" xfId="637" applyNumberFormat="1" applyFont="1" applyFill="1" applyBorder="1" applyAlignment="1">
      <alignment horizontal="center" vertical="center"/>
    </xf>
    <xf numFmtId="241" fontId="104" fillId="0" borderId="2" xfId="637" applyNumberFormat="1" applyFont="1" applyFill="1" applyBorder="1" applyAlignment="1">
      <alignment horizontal="center" vertical="center"/>
    </xf>
    <xf numFmtId="229" fontId="42" fillId="0" borderId="2" xfId="0" applyNumberFormat="1" applyFont="1" applyFill="1" applyBorder="1" applyAlignment="1">
      <alignment horizontal="center" vertical="center"/>
    </xf>
    <xf numFmtId="4" fontId="34" fillId="0" borderId="2" xfId="929" applyNumberFormat="1" applyFont="1" applyFill="1" applyBorder="1" applyAlignment="1">
      <alignment horizontal="center" vertical="center"/>
    </xf>
    <xf numFmtId="224" fontId="104" fillId="0" borderId="2" xfId="0" applyNumberFormat="1" applyFont="1" applyFill="1" applyBorder="1" applyAlignment="1">
      <alignment horizontal="center" vertical="center"/>
    </xf>
    <xf numFmtId="224" fontId="34" fillId="35" borderId="2" xfId="678" applyNumberFormat="1" applyFont="1" applyFill="1" applyBorder="1" applyAlignment="1">
      <alignment horizontal="center" vertical="center"/>
    </xf>
    <xf numFmtId="241" fontId="42" fillId="0" borderId="2" xfId="637" applyNumberFormat="1" applyFont="1" applyBorder="1" applyAlignment="1">
      <alignment horizontal="center" vertical="center"/>
    </xf>
    <xf numFmtId="241" fontId="34" fillId="0" borderId="2" xfId="637" applyNumberFormat="1" applyFont="1" applyBorder="1" applyAlignment="1">
      <alignment horizontal="center" vertical="center"/>
    </xf>
    <xf numFmtId="241" fontId="104" fillId="0" borderId="2" xfId="637" applyNumberFormat="1" applyFont="1" applyBorder="1" applyAlignment="1">
      <alignment horizontal="center" vertical="center"/>
    </xf>
    <xf numFmtId="4" fontId="42" fillId="0" borderId="2" xfId="930" applyNumberFormat="1" applyFont="1" applyFill="1" applyBorder="1" applyAlignment="1">
      <alignment horizontal="center" vertical="center"/>
    </xf>
    <xf numFmtId="3" fontId="42" fillId="34" borderId="2" xfId="925" applyNumberFormat="1" applyFont="1" applyFill="1" applyBorder="1" applyAlignment="1">
      <alignment horizontal="center" vertical="center"/>
    </xf>
    <xf numFmtId="3" fontId="34" fillId="34" borderId="2" xfId="925" applyNumberFormat="1" applyFont="1" applyFill="1" applyBorder="1" applyAlignment="1">
      <alignment horizontal="center" vertical="center"/>
    </xf>
    <xf numFmtId="228" fontId="34" fillId="0" borderId="2" xfId="0" applyNumberFormat="1" applyFont="1" applyFill="1" applyBorder="1" applyAlignment="1">
      <alignment horizontal="center" vertical="center"/>
    </xf>
    <xf numFmtId="230" fontId="42" fillId="0" borderId="2" xfId="0" applyNumberFormat="1" applyFont="1" applyFill="1" applyBorder="1" applyAlignment="1">
      <alignment horizontal="center" vertical="center"/>
    </xf>
    <xf numFmtId="230" fontId="34" fillId="0" borderId="0" xfId="909" applyNumberFormat="1" applyFont="1" applyFill="1" applyBorder="1" applyAlignment="1">
      <alignment vertical="center"/>
    </xf>
    <xf numFmtId="0" fontId="104" fillId="0" borderId="2" xfId="930" applyFont="1" applyBorder="1" applyAlignment="1">
      <alignment horizontal="center" vertical="center"/>
    </xf>
    <xf numFmtId="3" fontId="34" fillId="0" borderId="0" xfId="909" applyNumberFormat="1" applyFont="1" applyAlignment="1">
      <alignment vertical="center"/>
    </xf>
    <xf numFmtId="0" fontId="34" fillId="0" borderId="2" xfId="878" applyFont="1" applyFill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justify" vertical="center" wrapText="1"/>
    </xf>
    <xf numFmtId="0" fontId="104" fillId="0" borderId="2" xfId="878" applyFont="1" applyFill="1" applyBorder="1" applyAlignment="1">
      <alignment horizontal="center" vertical="center" wrapText="1"/>
    </xf>
    <xf numFmtId="4" fontId="34" fillId="0" borderId="2" xfId="930" applyNumberFormat="1" applyFont="1" applyFill="1" applyBorder="1" applyAlignment="1">
      <alignment horizontal="center" vertical="center"/>
    </xf>
    <xf numFmtId="0" fontId="104" fillId="0" borderId="2" xfId="0" quotePrefix="1" applyFont="1" applyFill="1" applyBorder="1" applyAlignment="1">
      <alignment horizontal="left" vertical="center" wrapText="1"/>
    </xf>
    <xf numFmtId="227" fontId="42" fillId="0" borderId="0" xfId="909" applyNumberFormat="1" applyFont="1" applyBorder="1" applyAlignment="1">
      <alignment vertical="center"/>
    </xf>
    <xf numFmtId="242" fontId="42" fillId="0" borderId="0" xfId="909" applyNumberFormat="1" applyFont="1" applyBorder="1" applyAlignment="1">
      <alignment vertical="center"/>
    </xf>
    <xf numFmtId="241" fontId="104" fillId="0" borderId="0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42" fillId="35" borderId="2" xfId="0" applyFont="1" applyFill="1" applyBorder="1" applyAlignment="1">
      <alignment horizontal="justify" vertical="center" wrapText="1"/>
    </xf>
    <xf numFmtId="0" fontId="42" fillId="35" borderId="2" xfId="0" applyFont="1" applyFill="1" applyBorder="1" applyAlignment="1">
      <alignment horizontal="center" vertical="center"/>
    </xf>
    <xf numFmtId="4" fontId="42" fillId="0" borderId="0" xfId="0" applyNumberFormat="1" applyFont="1" applyBorder="1" applyAlignment="1">
      <alignment horizontal="right"/>
    </xf>
    <xf numFmtId="3" fontId="104" fillId="0" borderId="2" xfId="930" applyNumberFormat="1" applyFont="1" applyBorder="1" applyAlignment="1">
      <alignment horizontal="center" vertical="center" wrapText="1"/>
    </xf>
    <xf numFmtId="4" fontId="42" fillId="0" borderId="2" xfId="935" applyNumberFormat="1" applyFont="1" applyFill="1" applyBorder="1" applyAlignment="1">
      <alignment horizontal="center" vertical="center"/>
    </xf>
    <xf numFmtId="0" fontId="34" fillId="0" borderId="2" xfId="934" applyFont="1" applyFill="1" applyBorder="1" applyAlignment="1">
      <alignment horizontal="center" vertical="center"/>
    </xf>
    <xf numFmtId="3" fontId="34" fillId="0" borderId="2" xfId="934" applyNumberFormat="1" applyFont="1" applyFill="1" applyBorder="1" applyAlignment="1">
      <alignment horizontal="center" vertical="center"/>
    </xf>
    <xf numFmtId="3" fontId="34" fillId="0" borderId="0" xfId="909" applyNumberFormat="1" applyFont="1" applyFill="1" applyAlignment="1">
      <alignment vertical="center"/>
    </xf>
    <xf numFmtId="0" fontId="104" fillId="0" borderId="2" xfId="909" applyFont="1" applyBorder="1" applyAlignment="1">
      <alignment horizontal="center" vertical="center"/>
    </xf>
    <xf numFmtId="0" fontId="34" fillId="0" borderId="2" xfId="934" applyFont="1" applyBorder="1" applyAlignment="1">
      <alignment horizontal="center" vertical="center"/>
    </xf>
    <xf numFmtId="3" fontId="34" fillId="0" borderId="2" xfId="934" applyNumberFormat="1" applyFont="1" applyBorder="1" applyAlignment="1">
      <alignment horizontal="center" vertical="center"/>
    </xf>
    <xf numFmtId="0" fontId="42" fillId="0" borderId="2" xfId="909" applyFont="1" applyFill="1" applyBorder="1" applyAlignment="1">
      <alignment horizontal="center" vertical="center"/>
    </xf>
    <xf numFmtId="0" fontId="42" fillId="0" borderId="2" xfId="934" applyFont="1" applyFill="1" applyBorder="1" applyAlignment="1">
      <alignment horizontal="center" vertical="center"/>
    </xf>
    <xf numFmtId="0" fontId="104" fillId="0" borderId="2" xfId="934" applyFont="1" applyFill="1" applyBorder="1" applyAlignment="1">
      <alignment horizontal="center" vertical="center"/>
    </xf>
    <xf numFmtId="9" fontId="42" fillId="0" borderId="2" xfId="637" applyNumberFormat="1" applyFont="1" applyFill="1" applyBorder="1" applyAlignment="1">
      <alignment horizontal="center" vertical="center"/>
    </xf>
    <xf numFmtId="228" fontId="34" fillId="0" borderId="2" xfId="932" applyNumberFormat="1" applyFont="1" applyBorder="1" applyAlignment="1">
      <alignment horizontal="center" vertical="center"/>
    </xf>
    <xf numFmtId="0" fontId="42" fillId="0" borderId="0" xfId="909" applyFont="1" applyAlignment="1">
      <alignment horizontal="center" vertical="center" wrapText="1"/>
    </xf>
    <xf numFmtId="1" fontId="42" fillId="0" borderId="2" xfId="936" applyNumberFormat="1" applyFont="1" applyBorder="1" applyAlignment="1">
      <alignment horizontal="center" vertical="center"/>
    </xf>
    <xf numFmtId="225" fontId="42" fillId="0" borderId="2" xfId="936" applyNumberFormat="1" applyFont="1" applyBorder="1" applyAlignment="1">
      <alignment horizontal="center" vertical="center"/>
    </xf>
    <xf numFmtId="0" fontId="42" fillId="34" borderId="2" xfId="925" applyFont="1" applyFill="1" applyBorder="1" applyAlignment="1">
      <alignment vertical="center" wrapText="1"/>
    </xf>
    <xf numFmtId="0" fontId="42" fillId="34" borderId="2" xfId="925" applyFont="1" applyFill="1" applyBorder="1" applyAlignment="1">
      <alignment horizontal="center" vertical="center"/>
    </xf>
    <xf numFmtId="0" fontId="104" fillId="0" borderId="2" xfId="0" applyFont="1" applyFill="1" applyBorder="1" applyAlignment="1">
      <alignment horizontal="left" vertical="center" wrapText="1"/>
    </xf>
    <xf numFmtId="1" fontId="34" fillId="0" borderId="2" xfId="0" applyNumberFormat="1" applyFont="1" applyFill="1" applyBorder="1" applyAlignment="1">
      <alignment horizontal="center" vertical="center" wrapText="1"/>
    </xf>
    <xf numFmtId="4" fontId="110" fillId="0" borderId="2" xfId="930" applyNumberFormat="1" applyFont="1" applyFill="1" applyBorder="1" applyAlignment="1">
      <alignment horizontal="center" vertical="center"/>
    </xf>
    <xf numFmtId="3" fontId="42" fillId="34" borderId="2" xfId="678" applyNumberFormat="1" applyFont="1" applyFill="1" applyBorder="1" applyAlignment="1">
      <alignment horizontal="center" vertical="center" wrapText="1"/>
    </xf>
    <xf numFmtId="3" fontId="34" fillId="34" borderId="2" xfId="678" applyNumberFormat="1" applyFont="1" applyFill="1" applyBorder="1" applyAlignment="1">
      <alignment horizontal="center" vertical="center" wrapText="1"/>
    </xf>
    <xf numFmtId="2" fontId="34" fillId="0" borderId="2" xfId="909" applyNumberFormat="1" applyFont="1" applyBorder="1" applyAlignment="1">
      <alignment horizontal="center" vertical="center" wrapText="1"/>
    </xf>
    <xf numFmtId="4" fontId="42" fillId="0" borderId="2" xfId="929" applyNumberFormat="1" applyFont="1" applyFill="1" applyBorder="1" applyAlignment="1">
      <alignment horizontal="center" vertical="center"/>
    </xf>
    <xf numFmtId="3" fontId="34" fillId="0" borderId="2" xfId="930" applyNumberFormat="1" applyFont="1" applyBorder="1" applyAlignment="1">
      <alignment horizontal="center" vertical="center"/>
    </xf>
    <xf numFmtId="224" fontId="34" fillId="0" borderId="2" xfId="930" applyNumberFormat="1" applyFont="1" applyBorder="1" applyAlignment="1">
      <alignment horizontal="center" vertical="center"/>
    </xf>
    <xf numFmtId="4" fontId="34" fillId="0" borderId="2" xfId="930" applyNumberFormat="1" applyFont="1" applyBorder="1" applyAlignment="1">
      <alignment horizontal="center" vertical="center"/>
    </xf>
    <xf numFmtId="241" fontId="34" fillId="0" borderId="0" xfId="909" applyNumberFormat="1" applyFont="1" applyFill="1" applyBorder="1" applyAlignment="1">
      <alignment vertical="center"/>
    </xf>
    <xf numFmtId="0" fontId="104" fillId="0" borderId="2" xfId="931" applyFont="1" applyBorder="1" applyAlignment="1">
      <alignment horizontal="center" vertical="center"/>
    </xf>
    <xf numFmtId="0" fontId="104" fillId="0" borderId="2" xfId="931" applyFont="1" applyFill="1" applyBorder="1" applyAlignment="1">
      <alignment horizontal="justify" vertical="center"/>
    </xf>
    <xf numFmtId="229" fontId="104" fillId="0" borderId="0" xfId="909" applyNumberFormat="1" applyFont="1" applyFill="1" applyBorder="1" applyAlignment="1">
      <alignment vertical="center"/>
    </xf>
    <xf numFmtId="227" fontId="104" fillId="0" borderId="0" xfId="0" applyNumberFormat="1" applyFont="1" applyFill="1" applyBorder="1" applyAlignment="1">
      <alignment vertical="center"/>
    </xf>
    <xf numFmtId="3" fontId="34" fillId="0" borderId="2" xfId="930" quotePrefix="1" applyNumberFormat="1" applyFont="1" applyFill="1" applyBorder="1" applyAlignment="1">
      <alignment horizontal="center" vertical="center"/>
    </xf>
    <xf numFmtId="3" fontId="104" fillId="0" borderId="2" xfId="930" applyNumberFormat="1" applyFont="1" applyFill="1" applyBorder="1" applyAlignment="1">
      <alignment horizontal="center" vertical="center"/>
    </xf>
    <xf numFmtId="2" fontId="34" fillId="0" borderId="2" xfId="909" applyNumberFormat="1" applyFont="1" applyFill="1" applyBorder="1" applyAlignment="1">
      <alignment horizontal="center" vertical="center"/>
    </xf>
    <xf numFmtId="1" fontId="34" fillId="35" borderId="2" xfId="0" applyNumberFormat="1" applyFont="1" applyFill="1" applyBorder="1" applyAlignment="1">
      <alignment horizontal="center" vertical="center" wrapText="1"/>
    </xf>
    <xf numFmtId="228" fontId="104" fillId="0" borderId="2" xfId="932" applyNumberFormat="1" applyFont="1" applyBorder="1" applyAlignment="1">
      <alignment horizontal="center" vertical="center"/>
    </xf>
    <xf numFmtId="3" fontId="42" fillId="0" borderId="41" xfId="930" applyNumberFormat="1" applyFont="1" applyFill="1" applyBorder="1" applyAlignment="1">
      <alignment horizontal="center" vertical="center" wrapText="1"/>
    </xf>
    <xf numFmtId="3" fontId="34" fillId="0" borderId="35" xfId="930" applyNumberFormat="1" applyFont="1" applyFill="1" applyBorder="1" applyAlignment="1">
      <alignment vertical="center"/>
    </xf>
    <xf numFmtId="3" fontId="104" fillId="0" borderId="0" xfId="909" applyNumberFormat="1" applyFont="1" applyAlignment="1">
      <alignment vertical="center"/>
    </xf>
    <xf numFmtId="241" fontId="110" fillId="0" borderId="2" xfId="637" applyNumberFormat="1" applyFont="1" applyFill="1" applyBorder="1" applyAlignment="1">
      <alignment horizontal="center" vertical="center"/>
    </xf>
    <xf numFmtId="241" fontId="110" fillId="0" borderId="2" xfId="637" applyNumberFormat="1" applyFont="1" applyBorder="1" applyAlignment="1">
      <alignment horizontal="center" vertical="center"/>
    </xf>
    <xf numFmtId="10" fontId="34" fillId="0" borderId="2" xfId="637" applyNumberFormat="1" applyFont="1" applyFill="1" applyBorder="1" applyAlignment="1">
      <alignment horizontal="center" vertical="center"/>
    </xf>
    <xf numFmtId="10" fontId="42" fillId="0" borderId="2" xfId="637" applyNumberFormat="1" applyFont="1" applyFill="1" applyBorder="1" applyAlignment="1">
      <alignment horizontal="center" vertical="center"/>
    </xf>
    <xf numFmtId="4" fontId="42" fillId="0" borderId="0" xfId="909" applyNumberFormat="1" applyFont="1" applyAlignment="1">
      <alignment vertical="center"/>
    </xf>
    <xf numFmtId="3" fontId="34" fillId="0" borderId="2" xfId="1462" applyNumberFormat="1" applyFont="1" applyFill="1" applyBorder="1" applyAlignment="1">
      <alignment horizontal="right" vertical="center" wrapText="1"/>
    </xf>
    <xf numFmtId="3" fontId="34" fillId="35" borderId="2" xfId="929" applyNumberFormat="1" applyFont="1" applyFill="1" applyBorder="1" applyAlignment="1">
      <alignment horizontal="center" vertical="center"/>
    </xf>
    <xf numFmtId="3" fontId="34" fillId="35" borderId="2" xfId="929" applyNumberFormat="1" applyFont="1" applyFill="1" applyBorder="1" applyAlignment="1">
      <alignment horizontal="center" vertical="center" wrapText="1"/>
    </xf>
    <xf numFmtId="3" fontId="34" fillId="0" borderId="2" xfId="1462" applyNumberFormat="1" applyFont="1" applyFill="1" applyBorder="1" applyAlignment="1">
      <alignment horizontal="center" vertical="center" wrapText="1"/>
    </xf>
    <xf numFmtId="227" fontId="104" fillId="0" borderId="0" xfId="933" applyNumberFormat="1" applyFont="1" applyFill="1" applyBorder="1"/>
    <xf numFmtId="3" fontId="110" fillId="0" borderId="0" xfId="909" applyNumberFormat="1" applyFont="1" applyBorder="1" applyAlignment="1">
      <alignment vertical="center"/>
    </xf>
    <xf numFmtId="0" fontId="42" fillId="0" borderId="4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4" fontId="42" fillId="34" borderId="2" xfId="925" applyNumberFormat="1" applyFont="1" applyFill="1" applyBorder="1" applyAlignment="1">
      <alignment horizontal="center" vertical="center"/>
    </xf>
    <xf numFmtId="241" fontId="42" fillId="0" borderId="2" xfId="909" applyNumberFormat="1" applyFont="1" applyBorder="1" applyAlignment="1">
      <alignment horizontal="center" vertical="center"/>
    </xf>
    <xf numFmtId="3" fontId="34" fillId="0" borderId="2" xfId="1461" applyNumberFormat="1" applyFont="1" applyFill="1" applyBorder="1" applyAlignment="1">
      <alignment horizontal="right" vertical="center" wrapText="1"/>
    </xf>
    <xf numFmtId="3" fontId="34" fillId="0" borderId="2" xfId="1461" applyNumberFormat="1" applyFont="1" applyFill="1" applyBorder="1" applyAlignment="1">
      <alignment horizontal="center" vertical="center" wrapText="1"/>
    </xf>
    <xf numFmtId="229" fontId="42" fillId="0" borderId="2" xfId="0" applyNumberFormat="1" applyFont="1" applyFill="1" applyBorder="1" applyAlignment="1">
      <alignment horizontal="center" vertical="center" wrapText="1"/>
    </xf>
    <xf numFmtId="224" fontId="42" fillId="0" borderId="2" xfId="0" applyNumberFormat="1" applyFont="1" applyFill="1" applyBorder="1" applyAlignment="1">
      <alignment horizontal="center" vertical="center" wrapText="1"/>
    </xf>
    <xf numFmtId="4" fontId="34" fillId="0" borderId="2" xfId="909" applyNumberFormat="1" applyFont="1" applyFill="1" applyBorder="1" applyAlignment="1">
      <alignment horizontal="center" vertical="center"/>
    </xf>
    <xf numFmtId="224" fontId="104" fillId="0" borderId="2" xfId="930" applyNumberFormat="1" applyFont="1" applyFill="1" applyBorder="1" applyAlignment="1">
      <alignment horizontal="center" vertical="center"/>
    </xf>
    <xf numFmtId="3" fontId="34" fillId="0" borderId="2" xfId="909" applyNumberFormat="1" applyFont="1" applyBorder="1" applyAlignment="1">
      <alignment horizontal="center" vertical="center"/>
    </xf>
    <xf numFmtId="0" fontId="125" fillId="0" borderId="2" xfId="909" applyFont="1" applyBorder="1" applyAlignment="1">
      <alignment horizontal="center" vertical="center"/>
    </xf>
    <xf numFmtId="241" fontId="42" fillId="0" borderId="2" xfId="1463" applyNumberFormat="1" applyFont="1" applyFill="1" applyBorder="1" applyAlignment="1">
      <alignment horizontal="center" vertical="center"/>
    </xf>
    <xf numFmtId="241" fontId="42" fillId="0" borderId="2" xfId="1463" applyNumberFormat="1" applyFont="1" applyBorder="1" applyAlignment="1">
      <alignment vertical="center"/>
    </xf>
    <xf numFmtId="243" fontId="42" fillId="0" borderId="2" xfId="1463" applyNumberFormat="1" applyFont="1" applyFill="1" applyBorder="1" applyAlignment="1">
      <alignment horizontal="center" vertical="center"/>
    </xf>
    <xf numFmtId="0" fontId="42" fillId="0" borderId="41" xfId="936" applyFont="1" applyBorder="1" applyAlignment="1">
      <alignment horizontal="center" vertical="center"/>
    </xf>
    <xf numFmtId="49" fontId="42" fillId="0" borderId="41" xfId="909" applyNumberFormat="1" applyFont="1" applyFill="1" applyBorder="1" applyAlignment="1">
      <alignment horizontal="justify" vertical="center" wrapText="1"/>
    </xf>
    <xf numFmtId="0" fontId="42" fillId="0" borderId="41" xfId="936" applyFont="1" applyFill="1" applyBorder="1" applyAlignment="1">
      <alignment horizontal="center" vertical="center"/>
    </xf>
    <xf numFmtId="3" fontId="42" fillId="0" borderId="41" xfId="909" applyNumberFormat="1" applyFont="1" applyFill="1" applyBorder="1" applyAlignment="1">
      <alignment horizontal="center" vertical="center"/>
    </xf>
    <xf numFmtId="10" fontId="42" fillId="0" borderId="2" xfId="1463" applyNumberFormat="1" applyFont="1" applyBorder="1" applyAlignment="1">
      <alignment horizontal="center" vertical="center"/>
    </xf>
    <xf numFmtId="4" fontId="42" fillId="0" borderId="27" xfId="1464" applyNumberFormat="1" applyFont="1" applyFill="1" applyBorder="1" applyAlignment="1">
      <alignment horizontal="center" vertical="center"/>
    </xf>
    <xf numFmtId="3" fontId="42" fillId="0" borderId="27" xfId="1464" applyNumberFormat="1" applyFont="1" applyFill="1" applyBorder="1" applyAlignment="1">
      <alignment horizontal="center" vertical="center"/>
    </xf>
    <xf numFmtId="9" fontId="42" fillId="0" borderId="2" xfId="1463" applyNumberFormat="1" applyFont="1" applyBorder="1" applyAlignment="1">
      <alignment horizontal="center" vertical="center"/>
    </xf>
    <xf numFmtId="0" fontId="42" fillId="0" borderId="31" xfId="936" applyFont="1" applyFill="1" applyBorder="1" applyAlignment="1">
      <alignment horizontal="center" vertical="center"/>
    </xf>
    <xf numFmtId="49" fontId="42" fillId="0" borderId="31" xfId="909" applyNumberFormat="1" applyFont="1" applyFill="1" applyBorder="1" applyAlignment="1">
      <alignment horizontal="justify" vertical="center" wrapText="1"/>
    </xf>
    <xf numFmtId="4" fontId="42" fillId="0" borderId="31" xfId="1464" applyNumberFormat="1" applyFont="1" applyFill="1" applyBorder="1" applyAlignment="1">
      <alignment horizontal="center" vertical="center"/>
    </xf>
    <xf numFmtId="225" fontId="42" fillId="0" borderId="31" xfId="936" applyNumberFormat="1" applyFont="1" applyFill="1" applyBorder="1" applyAlignment="1">
      <alignment horizontal="center" vertical="center"/>
    </xf>
    <xf numFmtId="10" fontId="42" fillId="0" borderId="31" xfId="1463" applyNumberFormat="1" applyFont="1" applyBorder="1" applyAlignment="1">
      <alignment horizontal="center" vertical="center"/>
    </xf>
    <xf numFmtId="10" fontId="42" fillId="0" borderId="2" xfId="934" applyNumberFormat="1" applyFont="1" applyFill="1" applyBorder="1" applyAlignment="1">
      <alignment horizontal="center" vertical="center"/>
    </xf>
    <xf numFmtId="0" fontId="126" fillId="0" borderId="2" xfId="929" applyFont="1" applyBorder="1" applyAlignment="1">
      <alignment horizontal="center" vertical="center"/>
    </xf>
    <xf numFmtId="0" fontId="126" fillId="0" borderId="2" xfId="929" applyFont="1" applyBorder="1" applyAlignment="1">
      <alignment vertical="center" wrapText="1"/>
    </xf>
    <xf numFmtId="3" fontId="126" fillId="0" borderId="2" xfId="929" applyNumberFormat="1" applyFont="1" applyFill="1" applyBorder="1" applyAlignment="1">
      <alignment horizontal="center" vertical="center"/>
    </xf>
    <xf numFmtId="241" fontId="126" fillId="0" borderId="2" xfId="637" applyNumberFormat="1" applyFont="1" applyFill="1" applyBorder="1" applyAlignment="1">
      <alignment horizontal="center" vertical="center"/>
    </xf>
    <xf numFmtId="241" fontId="126" fillId="0" borderId="2" xfId="637" applyNumberFormat="1" applyFont="1" applyBorder="1" applyAlignment="1">
      <alignment horizontal="center" vertical="center"/>
    </xf>
    <xf numFmtId="0" fontId="126" fillId="0" borderId="0" xfId="909" applyFont="1" applyAlignment="1">
      <alignment vertical="center"/>
    </xf>
    <xf numFmtId="231" fontId="126" fillId="0" borderId="0" xfId="909" applyNumberFormat="1" applyFont="1" applyAlignment="1">
      <alignment vertical="center"/>
    </xf>
    <xf numFmtId="10" fontId="42" fillId="0" borderId="31" xfId="934" applyNumberFormat="1" applyFont="1" applyFill="1" applyBorder="1" applyAlignment="1">
      <alignment horizontal="center" vertical="center"/>
    </xf>
    <xf numFmtId="241" fontId="42" fillId="0" borderId="31" xfId="637" applyNumberFormat="1" applyFont="1" applyFill="1" applyBorder="1" applyAlignment="1">
      <alignment horizontal="center" vertical="center"/>
    </xf>
    <xf numFmtId="0" fontId="126" fillId="0" borderId="2" xfId="932" applyFont="1" applyBorder="1" applyAlignment="1">
      <alignment horizontal="center" vertical="center"/>
    </xf>
    <xf numFmtId="0" fontId="126" fillId="0" borderId="2" xfId="0" quotePrefix="1" applyFont="1" applyFill="1" applyBorder="1" applyAlignment="1">
      <alignment horizontal="left" vertical="center" wrapText="1"/>
    </xf>
    <xf numFmtId="228" fontId="126" fillId="0" borderId="2" xfId="932" applyNumberFormat="1" applyFont="1" applyBorder="1" applyAlignment="1">
      <alignment horizontal="center" vertical="center"/>
    </xf>
    <xf numFmtId="0" fontId="127" fillId="0" borderId="0" xfId="909" applyFont="1" applyAlignment="1">
      <alignment vertical="center"/>
    </xf>
    <xf numFmtId="3" fontId="127" fillId="0" borderId="0" xfId="0" applyNumberFormat="1" applyFont="1" applyBorder="1" applyAlignment="1">
      <alignment horizontal="right"/>
    </xf>
    <xf numFmtId="0" fontId="128" fillId="0" borderId="2" xfId="932" applyFont="1" applyBorder="1" applyAlignment="1">
      <alignment horizontal="center" vertical="center"/>
    </xf>
    <xf numFmtId="0" fontId="128" fillId="0" borderId="2" xfId="0" quotePrefix="1" applyFont="1" applyFill="1" applyBorder="1" applyAlignment="1">
      <alignment horizontal="left" vertical="center" wrapText="1"/>
    </xf>
    <xf numFmtId="3" fontId="128" fillId="0" borderId="2" xfId="929" applyNumberFormat="1" applyFont="1" applyFill="1" applyBorder="1" applyAlignment="1">
      <alignment horizontal="center" vertical="center"/>
    </xf>
    <xf numFmtId="241" fontId="128" fillId="0" borderId="2" xfId="637" applyNumberFormat="1" applyFont="1" applyFill="1" applyBorder="1" applyAlignment="1">
      <alignment horizontal="center" vertical="center"/>
    </xf>
    <xf numFmtId="241" fontId="128" fillId="0" borderId="2" xfId="637" applyNumberFormat="1" applyFont="1" applyBorder="1" applyAlignment="1">
      <alignment horizontal="center" vertical="center"/>
    </xf>
    <xf numFmtId="0" fontId="129" fillId="0" borderId="0" xfId="909" applyFont="1" applyAlignment="1">
      <alignment vertical="center"/>
    </xf>
    <xf numFmtId="3" fontId="129" fillId="0" borderId="0" xfId="0" applyNumberFormat="1" applyFont="1" applyBorder="1" applyAlignment="1">
      <alignment horizontal="right"/>
    </xf>
    <xf numFmtId="3" fontId="128" fillId="0" borderId="2" xfId="0" applyNumberFormat="1" applyFont="1" applyFill="1" applyBorder="1" applyAlignment="1">
      <alignment horizontal="center" vertical="center" wrapText="1"/>
    </xf>
    <xf numFmtId="3" fontId="126" fillId="0" borderId="2" xfId="0" applyNumberFormat="1" applyFont="1" applyFill="1" applyBorder="1" applyAlignment="1">
      <alignment horizontal="center" vertical="center" wrapText="1"/>
    </xf>
    <xf numFmtId="224" fontId="126" fillId="0" borderId="2" xfId="0" applyNumberFormat="1" applyFont="1" applyFill="1" applyBorder="1" applyAlignment="1">
      <alignment horizontal="center" vertical="center" wrapText="1"/>
    </xf>
    <xf numFmtId="224" fontId="128" fillId="0" borderId="2" xfId="929" applyNumberFormat="1" applyFont="1" applyFill="1" applyBorder="1" applyAlignment="1">
      <alignment horizontal="center" vertical="center"/>
    </xf>
    <xf numFmtId="224" fontId="128" fillId="0" borderId="2" xfId="0" applyNumberFormat="1" applyFont="1" applyFill="1" applyBorder="1" applyAlignment="1">
      <alignment horizontal="center" vertical="center" wrapText="1"/>
    </xf>
    <xf numFmtId="241" fontId="42" fillId="0" borderId="2" xfId="934" applyNumberFormat="1" applyFont="1" applyFill="1" applyBorder="1" applyAlignment="1">
      <alignment horizontal="center" vertical="center"/>
    </xf>
    <xf numFmtId="10" fontId="42" fillId="0" borderId="2" xfId="637" applyNumberFormat="1" applyFont="1" applyBorder="1" applyAlignment="1">
      <alignment horizontal="center" vertical="center"/>
    </xf>
    <xf numFmtId="10" fontId="42" fillId="0" borderId="31" xfId="637" applyNumberFormat="1" applyFont="1" applyBorder="1" applyAlignment="1">
      <alignment horizontal="center" vertical="center"/>
    </xf>
    <xf numFmtId="224" fontId="34" fillId="0" borderId="2" xfId="930" quotePrefix="1" applyNumberFormat="1" applyFont="1" applyFill="1" applyBorder="1" applyAlignment="1">
      <alignment horizontal="center" vertical="center"/>
    </xf>
    <xf numFmtId="0" fontId="118" fillId="0" borderId="0" xfId="909" applyFont="1" applyAlignment="1">
      <alignment horizontal="center" vertical="center" wrapText="1"/>
    </xf>
    <xf numFmtId="0" fontId="42" fillId="0" borderId="4" xfId="909" applyFont="1" applyBorder="1" applyAlignment="1">
      <alignment horizontal="center" vertical="center" wrapText="1"/>
    </xf>
    <xf numFmtId="0" fontId="42" fillId="0" borderId="33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0" fontId="42" fillId="0" borderId="24" xfId="909" applyFont="1" applyBorder="1" applyAlignment="1">
      <alignment horizontal="center" vertical="center" wrapText="1"/>
    </xf>
    <xf numFmtId="0" fontId="42" fillId="0" borderId="12" xfId="909" applyFont="1" applyBorder="1" applyAlignment="1">
      <alignment horizontal="center" vertical="center" wrapText="1"/>
    </xf>
    <xf numFmtId="0" fontId="42" fillId="0" borderId="34" xfId="909" applyFont="1" applyBorder="1" applyAlignment="1">
      <alignment horizontal="center" vertical="center" wrapText="1"/>
    </xf>
    <xf numFmtId="0" fontId="42" fillId="0" borderId="42" xfId="934" applyFont="1" applyFill="1" applyBorder="1" applyAlignment="1">
      <alignment horizontal="center" vertical="center"/>
    </xf>
    <xf numFmtId="0" fontId="42" fillId="0" borderId="43" xfId="934" applyFont="1" applyFill="1" applyBorder="1" applyAlignment="1">
      <alignment horizontal="center" vertical="center"/>
    </xf>
    <xf numFmtId="3" fontId="34" fillId="0" borderId="35" xfId="930" applyNumberFormat="1" applyFont="1" applyFill="1" applyBorder="1" applyAlignment="1">
      <alignment horizontal="center" vertical="center"/>
    </xf>
    <xf numFmtId="3" fontId="34" fillId="0" borderId="36" xfId="930" applyNumberFormat="1" applyFont="1" applyFill="1" applyBorder="1" applyAlignment="1">
      <alignment horizontal="center" vertical="center"/>
    </xf>
    <xf numFmtId="3" fontId="34" fillId="0" borderId="39" xfId="930" applyNumberFormat="1" applyFont="1" applyFill="1" applyBorder="1" applyAlignment="1">
      <alignment horizontal="center" vertical="center"/>
    </xf>
    <xf numFmtId="3" fontId="34" fillId="0" borderId="40" xfId="93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3" fontId="42" fillId="0" borderId="35" xfId="0" applyNumberFormat="1" applyFont="1" applyFill="1" applyBorder="1" applyAlignment="1">
      <alignment horizontal="center" vertical="center" wrapText="1"/>
    </xf>
    <xf numFmtId="3" fontId="42" fillId="0" borderId="36" xfId="0" applyNumberFormat="1" applyFont="1" applyFill="1" applyBorder="1" applyAlignment="1">
      <alignment horizontal="center" vertical="center" wrapText="1"/>
    </xf>
    <xf numFmtId="3" fontId="42" fillId="0" borderId="37" xfId="0" applyNumberFormat="1" applyFont="1" applyFill="1" applyBorder="1" applyAlignment="1">
      <alignment horizontal="center" vertical="center" wrapText="1"/>
    </xf>
    <xf numFmtId="3" fontId="42" fillId="0" borderId="38" xfId="0" applyNumberFormat="1" applyFont="1" applyFill="1" applyBorder="1" applyAlignment="1">
      <alignment horizontal="center" vertical="center" wrapText="1"/>
    </xf>
    <xf numFmtId="3" fontId="42" fillId="0" borderId="39" xfId="0" applyNumberFormat="1" applyFont="1" applyFill="1" applyBorder="1" applyAlignment="1">
      <alignment horizontal="center" vertical="center" wrapText="1"/>
    </xf>
    <xf numFmtId="3" fontId="42" fillId="0" borderId="40" xfId="0" applyNumberFormat="1" applyFont="1" applyFill="1" applyBorder="1" applyAlignment="1">
      <alignment horizontal="center" vertical="center" wrapText="1"/>
    </xf>
    <xf numFmtId="0" fontId="34" fillId="0" borderId="35" xfId="930" applyFont="1" applyFill="1" applyBorder="1" applyAlignment="1">
      <alignment horizontal="center" vertical="center" wrapText="1"/>
    </xf>
    <xf numFmtId="0" fontId="34" fillId="0" borderId="36" xfId="930" applyFont="1" applyFill="1" applyBorder="1" applyAlignment="1">
      <alignment horizontal="center" vertical="center" wrapText="1"/>
    </xf>
    <xf numFmtId="0" fontId="34" fillId="0" borderId="37" xfId="930" applyFont="1" applyFill="1" applyBorder="1" applyAlignment="1">
      <alignment horizontal="center" vertical="center" wrapText="1"/>
    </xf>
    <xf numFmtId="0" fontId="34" fillId="0" borderId="38" xfId="930" applyFont="1" applyFill="1" applyBorder="1" applyAlignment="1">
      <alignment horizontal="center" vertical="center" wrapText="1"/>
    </xf>
    <xf numFmtId="0" fontId="34" fillId="0" borderId="39" xfId="930" applyFont="1" applyFill="1" applyBorder="1" applyAlignment="1">
      <alignment horizontal="center" vertical="center" wrapText="1"/>
    </xf>
    <xf numFmtId="0" fontId="34" fillId="0" borderId="40" xfId="930" applyFont="1" applyFill="1" applyBorder="1" applyAlignment="1">
      <alignment horizontal="center" vertical="center" wrapText="1"/>
    </xf>
    <xf numFmtId="224" fontId="34" fillId="0" borderId="42" xfId="909" applyNumberFormat="1" applyFont="1" applyBorder="1" applyAlignment="1">
      <alignment horizontal="center" vertical="center"/>
    </xf>
    <xf numFmtId="224" fontId="34" fillId="0" borderId="43" xfId="909" applyNumberFormat="1" applyFont="1" applyBorder="1" applyAlignment="1">
      <alignment horizontal="center" vertical="center"/>
    </xf>
  </cellXfs>
  <cellStyles count="1465">
    <cellStyle name="#.##0" xfId="1"/>
    <cellStyle name="." xfId="2"/>
    <cellStyle name="._Bao cao tinh hinh thuc hien KH 2009 den 31-01-10" xfId="3"/>
    <cellStyle name="._Book1" xfId="4"/>
    <cellStyle name="._Tong hop theo doi von TPCP (BC)" xfId="5"/>
    <cellStyle name="??" xfId="6"/>
    <cellStyle name="?? [0.00]_ Att. 1- Cover" xfId="7"/>
    <cellStyle name="?? [0]" xfId="8"/>
    <cellStyle name="?? [0] 2" xfId="9"/>
    <cellStyle name="?? 2" xfId="10"/>
    <cellStyle name="?? 3" xfId="11"/>
    <cellStyle name="?? 4" xfId="12"/>
    <cellStyle name="???? [0.00]_PRODUCT DETAIL Q1" xfId="13"/>
    <cellStyle name="????_PRODUCT DETAIL Q1" xfId="14"/>
    <cellStyle name="???[0]_00Q3902REV.1" xfId="15"/>
    <cellStyle name="???_00Q3902REV.1" xfId="16"/>
    <cellStyle name="??[0]_BRE" xfId="17"/>
    <cellStyle name="??_ Att. 1- Cover" xfId="18"/>
    <cellStyle name="W_STDFOR" xfId="19"/>
    <cellStyle name="1" xfId="20"/>
    <cellStyle name="1 2" xfId="21"/>
    <cellStyle name="1_1 Bieu 6 thang nam 2011" xfId="22"/>
    <cellStyle name="1_1 Bieu 6 thang nam 2011_KH 2013_KKT_Phuluc(sửa lần cuối)" xfId="23"/>
    <cellStyle name="1_17 bieu (hung cap nhap)" xfId="24"/>
    <cellStyle name="1_17 bieu (hung cap nhap)_KH 2013_KKT_Phuluc(sửa lần cuối)" xfId="25"/>
    <cellStyle name="1_2008_OANH_LUC_TAN" xfId="26"/>
    <cellStyle name="1_Bao cao doan cong tac cua Bo thang 4-2010" xfId="27"/>
    <cellStyle name="1_Bao cao giai ngan von dau tu nam 2009 (theo doi)" xfId="28"/>
    <cellStyle name="1_Bao cao giai ngan von dau tu nam 2009 (theo doi)_Bao cao doan cong tac cua Bo thang 4-2010" xfId="29"/>
    <cellStyle name="1_Bao cao giai ngan von dau tu nam 2009 (theo doi)_Bao cao tinh hinh thuc hien KH 2009 den 31-01-10" xfId="30"/>
    <cellStyle name="1_Bao cao giai ngan von dau tu nam 2009 (theo doi)_Bao cao tinh hinh thuc hien KH 2009 den 31-01-10_KH 2013_KKT_Phuluc(sửa lần cuối)" xfId="31"/>
    <cellStyle name="1_Bao cao giai ngan von dau tu nam 2009 (theo doi)_Book1" xfId="32"/>
    <cellStyle name="1_Bao cao giai ngan von dau tu nam 2009 (theo doi)_DK bo tri lai (chinh thuc)" xfId="33"/>
    <cellStyle name="1_Bao cao giai ngan von dau tu nam 2009 (theo doi)_Ke hoach 2009 (theo doi) -1" xfId="34"/>
    <cellStyle name="1_Bao cao giai ngan von dau tu nam 2009 (theo doi)_Ke hoach 2009 (theo doi) -1_Bao cao tinh hinh thuc hien KH 2009 den 31-01-10" xfId="35"/>
    <cellStyle name="1_Bao cao giai ngan von dau tu nam 2009 (theo doi)_Ke hoach 2009 (theo doi) -1_Bao cao tinh hinh thuc hien KH 2009 den 31-01-10_KH 2013_KKT_Phuluc(sửa lần cuối)" xfId="36"/>
    <cellStyle name="1_Bao cao giai ngan von dau tu nam 2009 (theo doi)_Ke hoach 2009 (theo doi) -1_Book1" xfId="37"/>
    <cellStyle name="1_Bao cao giai ngan von dau tu nam 2009 (theo doi)_Ke hoach 2009 (theo doi) -1_Tong hop theo doi von TPCP (BC)" xfId="38"/>
    <cellStyle name="1_Bao cao giai ngan von dau tu nam 2009 (theo doi)_Ke hoach 2010 (theo doi)" xfId="39"/>
    <cellStyle name="1_Bao cao giai ngan von dau tu nam 2009 (theo doi)_Tong hop theo doi von TPCP (BC)" xfId="40"/>
    <cellStyle name="1_Bao cao KP tu chu" xfId="41"/>
    <cellStyle name="1_Bao cao KP tu chu_Bao cao tinh hinh thuc hien KH 2009 den 31-01-10" xfId="42"/>
    <cellStyle name="1_Bao cao tinh hinh thuc hien KH 2009 den 31-01-10" xfId="43"/>
    <cellStyle name="1_Bao cao tinh hinh thuc hien KH 2009 den 31-01-10_KH 2013_KKT_Phuluc(sửa lần cuối)" xfId="44"/>
    <cellStyle name="1_BC 2010 ve CT trong diem (5nam)" xfId="45"/>
    <cellStyle name="1_BC 2010 ve CT trong diem (5nam)_KH 2013_KKT_Phuluc(sửa lần cuối)" xfId="46"/>
    <cellStyle name="1_BC 8 thang 2009 ve CT trong diem 5nam" xfId="47"/>
    <cellStyle name="1_BC 8 thang 2009 ve CT trong diem 5nam 2" xfId="48"/>
    <cellStyle name="1_BC 8 thang 2009 ve CT trong diem 5nam_1 Bieu 6 thang nam 2011" xfId="49"/>
    <cellStyle name="1_BC 8 thang 2009 ve CT trong diem 5nam_1 Bieu 6 thang nam 2011_KH 2013_KKT_Phuluc(sửa lần cuối)" xfId="50"/>
    <cellStyle name="1_BC 8 thang 2009 ve CT trong diem 5nam_Bao cao doan cong tac cua Bo thang 4-2010" xfId="51"/>
    <cellStyle name="1_BC 8 thang 2009 ve CT trong diem 5nam_BC cong trinh trong diem" xfId="52"/>
    <cellStyle name="1_BC 8 thang 2009 ve CT trong diem 5nam_BC cong trinh trong diem_Bieu 6 thang nam 2012 (binh)" xfId="53"/>
    <cellStyle name="1_BC 8 thang 2009 ve CT trong diem 5nam_BC cong trinh trong diem_KH 2013_KKT_Phuluc(sửa lần cuối)" xfId="54"/>
    <cellStyle name="1_BC 8 thang 2009 ve CT trong diem 5nam_bieu 01" xfId="55"/>
    <cellStyle name="1_BC 8 thang 2009 ve CT trong diem 5nam_Bieu 01 UB(hung)" xfId="56"/>
    <cellStyle name="1_BC 8 thang 2009 ve CT trong diem 5nam_bieu 01_Bao cao doan cong tac cua Bo thang 4-2010" xfId="57"/>
    <cellStyle name="1_BC 8 thang 2009 ve CT trong diem 5nam_bieu 01_Book1" xfId="58"/>
    <cellStyle name="1_BC 8 thang 2009 ve CT trong diem 5nam_bieu 01_Ke hoach 2010 (theo doi)" xfId="59"/>
    <cellStyle name="1_BC 8 thang 2009 ve CT trong diem 5nam_Bieu chi tieu NQ-HDNDT" xfId="60"/>
    <cellStyle name="1_BC 8 thang 2009 ve CT trong diem 5nam_Bieu mau KH 2013 (dia phuong)" xfId="61"/>
    <cellStyle name="1_BC 8 thang 2009 ve CT trong diem 5nam_Book1" xfId="62"/>
    <cellStyle name="1_BC 8 thang 2009 ve CT trong diem 5nam_Danh muc cong trinh trong diem (04.5.12) (1)" xfId="63"/>
    <cellStyle name="1_BC 8 thang 2009 ve CT trong diem 5nam_Danh muc cong trinh trong diem (15.8.11)" xfId="64"/>
    <cellStyle name="1_BC 8 thang 2009 ve CT trong diem 5nam_Danh muc cong trinh trong diem (25.5.12)" xfId="65"/>
    <cellStyle name="1_BC 8 thang 2009 ve CT trong diem 5nam_Danh muc cong trinh trong diem (25.9.11)" xfId="66"/>
    <cellStyle name="1_BC 8 thang 2009 ve CT trong diem 5nam_Danh muc cong trinh trong diem (31.8.11)" xfId="67"/>
    <cellStyle name="1_BC 8 thang 2009 ve CT trong diem 5nam_Ke hoach 2010 (theo doi)" xfId="68"/>
    <cellStyle name="1_BC 8 thang 2009 ve CT trong diem 5nam_Ke hoach 2012" xfId="69"/>
    <cellStyle name="1_BC 8 thang 2009 ve CT trong diem 5nam_KH 2013_KKT_Phuluc(sửa lần cuối)" xfId="70"/>
    <cellStyle name="1_BC 8 thang 2009 ve CT trong diem 5nam_KTXH (02)" xfId="71"/>
    <cellStyle name="1_BC 8 thang 2009 ve CT trong diem 5nam_phu luc 6 thang gui bo" xfId="72"/>
    <cellStyle name="1_BC 8 thang 2009 ve CT trong diem 5nam_Phu luc BC KTXH" xfId="73"/>
    <cellStyle name="1_BC 8 thang 2009 ve CT trong diem 5nam_Phu vuc LV bo" xfId="74"/>
    <cellStyle name="1_BC 8 thang 2009 ve CT trong diem 5nam_Phu vuc LV bo_BC cong trinh trong diem" xfId="75"/>
    <cellStyle name="1_BC 8 thang 2009 ve CT trong diem 5nam_Phu vuc LV bo_BC cong trinh trong diem_Bieu 6 thang nam 2012 (binh)" xfId="76"/>
    <cellStyle name="1_BC 8 thang 2009 ve CT trong diem 5nam_Phu vuc LV bo_Danh muc cong trinh trong diem (04.5.12) (1)" xfId="77"/>
    <cellStyle name="1_BC 8 thang 2009 ve CT trong diem 5nam_Phu vuc LV bo_Danh muc cong trinh trong diem (15.8.11)" xfId="78"/>
    <cellStyle name="1_BC 8 thang 2009 ve CT trong diem 5nam_Phu vuc LV bo_Danh muc cong trinh trong diem (25.5.12)" xfId="79"/>
    <cellStyle name="1_BC 8 thang 2009 ve CT trong diem 5nam_Phu vuc LV bo_Danh muc cong trinh trong diem (25.9.11)" xfId="80"/>
    <cellStyle name="1_BC 8 thang 2009 ve CT trong diem 5nam_Phu vuc LV bo_Danh muc cong trinh trong diem (31.8.11)" xfId="81"/>
    <cellStyle name="1_BC 8 thang 2009 ve CT trong diem 5nam_Phu vuc LV bo_pvhung.skhdt 20117113152041 Danh muc cong trinh trong diem" xfId="82"/>
    <cellStyle name="1_BC 8 thang 2009 ve CT trong diem 5nam_Phu vuc LV bo_Worksheet in C: Users Administrator AppData Roaming eOffice TMP12345S BC cong trinh trong diem 2011-2015 den thang 8-2012" xfId="83"/>
    <cellStyle name="1_BC 8 thang 2009 ve CT trong diem 5nam_pvhung.skhdt 20117113152041 Danh muc cong trinh trong diem" xfId="84"/>
    <cellStyle name="1_BC 8 thang 2009 ve CT trong diem 5nam_pvhung.skhdt 20117113152041 Danh muc cong trinh trong diem_KH 2013_KKT_Phuluc(sửa lần cuối)" xfId="85"/>
    <cellStyle name="1_BC 8 thang 2009 ve CT trong diem 5nam_Tong hop so lieu" xfId="86"/>
    <cellStyle name="1_BC 8 thang 2009 ve CT trong diem 5nam_Tong hop so lieu_BC cong trinh trong diem" xfId="87"/>
    <cellStyle name="1_BC 8 thang 2009 ve CT trong diem 5nam_Tong hop so lieu_BC cong trinh trong diem_Bieu 6 thang nam 2012 (binh)" xfId="88"/>
    <cellStyle name="1_BC 8 thang 2009 ve CT trong diem 5nam_Tong hop so lieu_Danh muc cong trinh trong diem (04.5.12) (1)" xfId="89"/>
    <cellStyle name="1_BC 8 thang 2009 ve CT trong diem 5nam_Tong hop so lieu_Danh muc cong trinh trong diem (15.8.11)" xfId="90"/>
    <cellStyle name="1_BC 8 thang 2009 ve CT trong diem 5nam_Tong hop so lieu_Danh muc cong trinh trong diem (25.5.12)" xfId="91"/>
    <cellStyle name="1_BC 8 thang 2009 ve CT trong diem 5nam_Tong hop so lieu_Danh muc cong trinh trong diem (25.9.11)" xfId="92"/>
    <cellStyle name="1_BC 8 thang 2009 ve CT trong diem 5nam_Tong hop so lieu_Danh muc cong trinh trong diem (31.8.11)" xfId="93"/>
    <cellStyle name="1_BC 8 thang 2009 ve CT trong diem 5nam_Tong hop so lieu_pvhung.skhdt 20117113152041 Danh muc cong trinh trong diem" xfId="94"/>
    <cellStyle name="1_BC 8 thang 2009 ve CT trong diem 5nam_Tong hop so lieu_Worksheet in C: Users Administrator AppData Roaming eOffice TMP12345S BC cong trinh trong diem 2011-2015 den thang 8-2012" xfId="95"/>
    <cellStyle name="1_BC 8 thang 2009 ve CT trong diem 5nam_Worksheet in C: Users Administrator AppData Roaming eOffice TMP12345S BC cong trinh trong diem 2011-2015 den thang 8-2012" xfId="96"/>
    <cellStyle name="1_BC cong trinh trong diem" xfId="97"/>
    <cellStyle name="1_BC cong trinh trong diem_Bieu 6 thang nam 2012 (binh)" xfId="98"/>
    <cellStyle name="1_BC cong trinh trong diem_KH 2013_KKT_Phuluc(sửa lần cuối)" xfId="99"/>
    <cellStyle name="1_BC nam 2007 (UB)" xfId="100"/>
    <cellStyle name="1_BC nam 2007 (UB) 2" xfId="101"/>
    <cellStyle name="1_BC nam 2007 (UB)_1 Bieu 6 thang nam 2011" xfId="102"/>
    <cellStyle name="1_BC nam 2007 (UB)_1 Bieu 6 thang nam 2011_KH 2013_KKT_Phuluc(sửa lần cuối)" xfId="103"/>
    <cellStyle name="1_BC nam 2007 (UB)_Bao cao doan cong tac cua Bo thang 4-2010" xfId="104"/>
    <cellStyle name="1_BC nam 2007 (UB)_Bao cao tinh hinh thuc hien KH 2009 den 31-01-10" xfId="105"/>
    <cellStyle name="1_BC nam 2007 (UB)_Bao cao tinh hinh thuc hien KH 2009 den 31-01-10_KH 2013_KKT_Phuluc(sửa lần cuối)" xfId="106"/>
    <cellStyle name="1_BC nam 2007 (UB)_BC cong trinh trong diem" xfId="107"/>
    <cellStyle name="1_BC nam 2007 (UB)_BC cong trinh trong diem_Bieu 6 thang nam 2012 (binh)" xfId="108"/>
    <cellStyle name="1_BC nam 2007 (UB)_BC cong trinh trong diem_KH 2013_KKT_Phuluc(sửa lần cuối)" xfId="109"/>
    <cellStyle name="1_BC nam 2007 (UB)_Bieu 01 UB(hung)" xfId="110"/>
    <cellStyle name="1_BC nam 2007 (UB)_Bieu chi tieu NQ-HDNDT" xfId="111"/>
    <cellStyle name="1_BC nam 2007 (UB)_Bieu mau KH 2013 (dia phuong)" xfId="112"/>
    <cellStyle name="1_BC nam 2007 (UB)_Book1" xfId="113"/>
    <cellStyle name="1_BC nam 2007 (UB)_Chi tieu 5 nam" xfId="114"/>
    <cellStyle name="1_BC nam 2007 (UB)_Chi tieu 5 nam_BC cong trinh trong diem" xfId="115"/>
    <cellStyle name="1_BC nam 2007 (UB)_Chi tieu 5 nam_BC cong trinh trong diem_Bieu 6 thang nam 2012 (binh)" xfId="116"/>
    <cellStyle name="1_BC nam 2007 (UB)_Chi tieu 5 nam_Danh muc cong trinh trong diem (04.5.12) (1)" xfId="117"/>
    <cellStyle name="1_BC nam 2007 (UB)_Chi tieu 5 nam_Danh muc cong trinh trong diem (15.8.11)" xfId="118"/>
    <cellStyle name="1_BC nam 2007 (UB)_Chi tieu 5 nam_Danh muc cong trinh trong diem (25.5.12)" xfId="119"/>
    <cellStyle name="1_BC nam 2007 (UB)_Chi tieu 5 nam_Danh muc cong trinh trong diem (25.9.11)" xfId="120"/>
    <cellStyle name="1_BC nam 2007 (UB)_Chi tieu 5 nam_Danh muc cong trinh trong diem (31.8.11)" xfId="121"/>
    <cellStyle name="1_BC nam 2007 (UB)_Chi tieu 5 nam_pvhung.skhdt 20117113152041 Danh muc cong trinh trong diem" xfId="122"/>
    <cellStyle name="1_BC nam 2007 (UB)_Chi tieu 5 nam_Worksheet in C: Users Administrator AppData Roaming eOffice TMP12345S BC cong trinh trong diem 2011-2015 den thang 8-2012" xfId="123"/>
    <cellStyle name="1_BC nam 2007 (UB)_Danh muc cong trinh trong diem (04.5.12) (1)" xfId="124"/>
    <cellStyle name="1_BC nam 2007 (UB)_Danh muc cong trinh trong diem (15.8.11)" xfId="125"/>
    <cellStyle name="1_BC nam 2007 (UB)_Danh muc cong trinh trong diem (25.5.12)" xfId="126"/>
    <cellStyle name="1_BC nam 2007 (UB)_Danh muc cong trinh trong diem (25.9.11)" xfId="127"/>
    <cellStyle name="1_BC nam 2007 (UB)_Danh muc cong trinh trong diem (31.8.11)" xfId="128"/>
    <cellStyle name="1_BC nam 2007 (UB)_DK bo tri lai (chinh thuc)" xfId="129"/>
    <cellStyle name="1_BC nam 2007 (UB)_Ke hoach 2010 (theo doi)" xfId="130"/>
    <cellStyle name="1_BC nam 2007 (UB)_Ke hoach 2012" xfId="131"/>
    <cellStyle name="1_BC nam 2007 (UB)_KH 2013_KKT_Phuluc(sửa lần cuối)" xfId="132"/>
    <cellStyle name="1_BC nam 2007 (UB)_KTXH (02)" xfId="133"/>
    <cellStyle name="1_BC nam 2007 (UB)_phu luc 6 thang gui bo" xfId="134"/>
    <cellStyle name="1_BC nam 2007 (UB)_Phu luc BC KTXH" xfId="135"/>
    <cellStyle name="1_BC nam 2007 (UB)_pvhung.skhdt 20117113152041 Danh muc cong trinh trong diem" xfId="136"/>
    <cellStyle name="1_BC nam 2007 (UB)_pvhung.skhdt 20117113152041 Danh muc cong trinh trong diem_KH 2013_KKT_Phuluc(sửa lần cuối)" xfId="137"/>
    <cellStyle name="1_BC nam 2007 (UB)_Tong hop so lieu" xfId="138"/>
    <cellStyle name="1_BC nam 2007 (UB)_Tong hop so lieu_BC cong trinh trong diem" xfId="139"/>
    <cellStyle name="1_BC nam 2007 (UB)_Tong hop so lieu_BC cong trinh trong diem_Bieu 6 thang nam 2012 (binh)" xfId="140"/>
    <cellStyle name="1_BC nam 2007 (UB)_Tong hop so lieu_Danh muc cong trinh trong diem (04.5.12) (1)" xfId="141"/>
    <cellStyle name="1_BC nam 2007 (UB)_Tong hop so lieu_Danh muc cong trinh trong diem (15.8.11)" xfId="142"/>
    <cellStyle name="1_BC nam 2007 (UB)_Tong hop so lieu_Danh muc cong trinh trong diem (25.5.12)" xfId="143"/>
    <cellStyle name="1_BC nam 2007 (UB)_Tong hop so lieu_Danh muc cong trinh trong diem (25.9.11)" xfId="144"/>
    <cellStyle name="1_BC nam 2007 (UB)_Tong hop so lieu_Danh muc cong trinh trong diem (31.8.11)" xfId="145"/>
    <cellStyle name="1_BC nam 2007 (UB)_Tong hop so lieu_pvhung.skhdt 20117113152041 Danh muc cong trinh trong diem" xfId="146"/>
    <cellStyle name="1_BC nam 2007 (UB)_Tong hop so lieu_Worksheet in C: Users Administrator AppData Roaming eOffice TMP12345S BC cong trinh trong diem 2011-2015 den thang 8-2012" xfId="147"/>
    <cellStyle name="1_BC nam 2007 (UB)_Tong hop theo doi von TPCP (BC)" xfId="148"/>
    <cellStyle name="1_BC nam 2007 (UB)_Worksheet in C: Users Administrator AppData Roaming eOffice TMP12345S BC cong trinh trong diem 2011-2015 den thang 8-2012" xfId="149"/>
    <cellStyle name="1_BC TAI CHINH" xfId="150"/>
    <cellStyle name="1_Bieu 01 UB(hung)" xfId="151"/>
    <cellStyle name="1_Bieu chi tieu NQ-HDNDT" xfId="152"/>
    <cellStyle name="1_Bieu mau KH 2013 (dia phuong)" xfId="153"/>
    <cellStyle name="1_Bieu1" xfId="154"/>
    <cellStyle name="1_Book1" xfId="155"/>
    <cellStyle name="1_Book1 2" xfId="156"/>
    <cellStyle name="1_Book1_1" xfId="157"/>
    <cellStyle name="1_Book1_1 Bieu 6 thang nam 2011" xfId="158"/>
    <cellStyle name="1_Book1_1 Bieu 6 thang nam 2011_KH 2013_KKT_Phuluc(sửa lần cuối)" xfId="159"/>
    <cellStyle name="1_Book1_1_Bao cao tinh hinh thuc hien KH 2009 den 31-01-10" xfId="160"/>
    <cellStyle name="1_Book1_1_Bao cao tinh hinh thuc hien KH 2009 den 31-01-10_KH 2013_KKT_Phuluc(sửa lần cuối)" xfId="161"/>
    <cellStyle name="1_Book1_1_Book1" xfId="162"/>
    <cellStyle name="1_Book1_1_Tong hop theo doi von TPCP (BC)" xfId="163"/>
    <cellStyle name="1_Book1_2" xfId="164"/>
    <cellStyle name="1_Book1_Bao cao doan cong tac cua Bo thang 4-2010" xfId="165"/>
    <cellStyle name="1_Book1_Bao cao tinh hinh thuc hien KH 2009 den 31-01-10" xfId="166"/>
    <cellStyle name="1_Book1_Bao cao tinh hinh thuc hien KH 2009 den 31-01-10_KH 2013_KKT_Phuluc(sửa lần cuối)" xfId="167"/>
    <cellStyle name="1_Book1_BC cong trinh trong diem" xfId="168"/>
    <cellStyle name="1_Book1_BC cong trinh trong diem_Bieu 6 thang nam 2012 (binh)" xfId="169"/>
    <cellStyle name="1_Book1_BC cong trinh trong diem_KH 2013_KKT_Phuluc(sửa lần cuối)" xfId="170"/>
    <cellStyle name="1_Book1_Bieu 01 UB(hung)" xfId="171"/>
    <cellStyle name="1_Book1_Bieu chi tieu NQ-HDNDT" xfId="172"/>
    <cellStyle name="1_Book1_Bieu mau KH 2013 (dia phuong)" xfId="173"/>
    <cellStyle name="1_Book1_BL vu" xfId="174"/>
    <cellStyle name="1_Book1_BL vu_Bao cao tinh hinh thuc hien KH 2009 den 31-01-10" xfId="175"/>
    <cellStyle name="1_Book1_Book1" xfId="176"/>
    <cellStyle name="1_Book1_Book1_1" xfId="177"/>
    <cellStyle name="1_Book1_Book1_Bao cao tinh hinh thuc hien KH 2009 den 31-01-10" xfId="178"/>
    <cellStyle name="1_Book1_Book1_Bao cao tinh hinh thuc hien KH 2009 den 31-01-10_KH 2013_KKT_Phuluc(sửa lần cuối)" xfId="179"/>
    <cellStyle name="1_Book1_Book1_Book1" xfId="180"/>
    <cellStyle name="1_Book1_Book1_Tong hop theo doi von TPCP (BC)" xfId="181"/>
    <cellStyle name="1_Book1_Chi tieu 5 nam" xfId="182"/>
    <cellStyle name="1_Book1_Chi tieu 5 nam_BC cong trinh trong diem" xfId="183"/>
    <cellStyle name="1_Book1_Chi tieu 5 nam_BC cong trinh trong diem_Bieu 6 thang nam 2012 (binh)" xfId="184"/>
    <cellStyle name="1_Book1_Chi tieu 5 nam_Danh muc cong trinh trong diem (04.5.12) (1)" xfId="185"/>
    <cellStyle name="1_Book1_Chi tieu 5 nam_Danh muc cong trinh trong diem (15.8.11)" xfId="186"/>
    <cellStyle name="1_Book1_Chi tieu 5 nam_Danh muc cong trinh trong diem (25.5.12)" xfId="187"/>
    <cellStyle name="1_Book1_Chi tieu 5 nam_Danh muc cong trinh trong diem (25.9.11)" xfId="188"/>
    <cellStyle name="1_Book1_Chi tieu 5 nam_Danh muc cong trinh trong diem (31.8.11)" xfId="189"/>
    <cellStyle name="1_Book1_Chi tieu 5 nam_pvhung.skhdt 20117113152041 Danh muc cong trinh trong diem" xfId="190"/>
    <cellStyle name="1_Book1_Chi tieu 5 nam_Worksheet in C: Users Administrator AppData Roaming eOffice TMP12345S BC cong trinh trong diem 2011-2015 den thang 8-2012" xfId="191"/>
    <cellStyle name="1_Book1_Danh muc cong trinh trong diem (04.5.12) (1)" xfId="192"/>
    <cellStyle name="1_Book1_Danh muc cong trinh trong diem (15.8.11)" xfId="193"/>
    <cellStyle name="1_Book1_Danh muc cong trinh trong diem (25.5.12)" xfId="194"/>
    <cellStyle name="1_Book1_Danh muc cong trinh trong diem (25.9.11)" xfId="195"/>
    <cellStyle name="1_Book1_Danh muc cong trinh trong diem (31.8.11)" xfId="196"/>
    <cellStyle name="1_Book1_DK bo tri lai (chinh thuc)" xfId="197"/>
    <cellStyle name="1_Book1_Ke hoach 2010 (theo doi)" xfId="198"/>
    <cellStyle name="1_Book1_Ke hoach 2012" xfId="199"/>
    <cellStyle name="1_Book1_KH 2013_KKT_Phuluc(sửa lần cuối)" xfId="200"/>
    <cellStyle name="1_Book1_KTXH (02)" xfId="201"/>
    <cellStyle name="1_Book1_phu luc 6 thang gui bo" xfId="202"/>
    <cellStyle name="1_Book1_Phu luc BC KTXH" xfId="203"/>
    <cellStyle name="1_Book1_pvhung.skhdt 20117113152041 Danh muc cong trinh trong diem" xfId="204"/>
    <cellStyle name="1_Book1_pvhung.skhdt 20117113152041 Danh muc cong trinh trong diem_KH 2013_KKT_Phuluc(sửa lần cuối)" xfId="205"/>
    <cellStyle name="1_Book1_Tong hop so lieu" xfId="206"/>
    <cellStyle name="1_Book1_Tong hop so lieu_BC cong trinh trong diem" xfId="207"/>
    <cellStyle name="1_Book1_Tong hop so lieu_BC cong trinh trong diem_Bieu 6 thang nam 2012 (binh)" xfId="208"/>
    <cellStyle name="1_Book1_Tong hop so lieu_Danh muc cong trinh trong diem (04.5.12) (1)" xfId="209"/>
    <cellStyle name="1_Book1_Tong hop so lieu_Danh muc cong trinh trong diem (15.8.11)" xfId="210"/>
    <cellStyle name="1_Book1_Tong hop so lieu_Danh muc cong trinh trong diem (25.5.12)" xfId="211"/>
    <cellStyle name="1_Book1_Tong hop so lieu_Danh muc cong trinh trong diem (25.9.11)" xfId="212"/>
    <cellStyle name="1_Book1_Tong hop so lieu_Danh muc cong trinh trong diem (31.8.11)" xfId="213"/>
    <cellStyle name="1_Book1_Tong hop so lieu_pvhung.skhdt 20117113152041 Danh muc cong trinh trong diem" xfId="214"/>
    <cellStyle name="1_Book1_Tong hop so lieu_Worksheet in C: Users Administrator AppData Roaming eOffice TMP12345S BC cong trinh trong diem 2011-2015 den thang 8-2012" xfId="215"/>
    <cellStyle name="1_Book1_Tong hop theo doi von TPCP (BC)" xfId="216"/>
    <cellStyle name="1_Book1_Worksheet in C: Users Administrator AppData Roaming eOffice TMP12345S BC cong trinh trong diem 2011-2015 den thang 8-2012" xfId="217"/>
    <cellStyle name="1_Book2" xfId="218"/>
    <cellStyle name="1_Book2 2" xfId="219"/>
    <cellStyle name="1_Book2_1 Bieu 6 thang nam 2011" xfId="220"/>
    <cellStyle name="1_Book2_1 Bieu 6 thang nam 2011_KH 2013_KKT_Phuluc(sửa lần cuối)" xfId="221"/>
    <cellStyle name="1_Book2_Bao cao doan cong tac cua Bo thang 4-2010" xfId="222"/>
    <cellStyle name="1_Book2_Bao cao tinh hinh thuc hien KH 2009 den 31-01-10" xfId="223"/>
    <cellStyle name="1_Book2_Bao cao tinh hinh thuc hien KH 2009 den 31-01-10_KH 2013_KKT_Phuluc(sửa lần cuối)" xfId="224"/>
    <cellStyle name="1_Book2_BC cong trinh trong diem" xfId="225"/>
    <cellStyle name="1_Book2_BC cong trinh trong diem_Bieu 6 thang nam 2012 (binh)" xfId="226"/>
    <cellStyle name="1_Book2_BC cong trinh trong diem_KH 2013_KKT_Phuluc(sửa lần cuối)" xfId="227"/>
    <cellStyle name="1_Book2_Bieu 01 UB(hung)" xfId="228"/>
    <cellStyle name="1_Book2_Bieu chi tieu NQ-HDNDT" xfId="229"/>
    <cellStyle name="1_Book2_Bieu mau KH 2013 (dia phuong)" xfId="230"/>
    <cellStyle name="1_Book2_Book1" xfId="231"/>
    <cellStyle name="1_Book2_Chi tieu 5 nam" xfId="232"/>
    <cellStyle name="1_Book2_Chi tieu 5 nam_BC cong trinh trong diem" xfId="233"/>
    <cellStyle name="1_Book2_Chi tieu 5 nam_BC cong trinh trong diem_Bieu 6 thang nam 2012 (binh)" xfId="234"/>
    <cellStyle name="1_Book2_Chi tieu 5 nam_Danh muc cong trinh trong diem (04.5.12) (1)" xfId="235"/>
    <cellStyle name="1_Book2_Chi tieu 5 nam_Danh muc cong trinh trong diem (15.8.11)" xfId="236"/>
    <cellStyle name="1_Book2_Chi tieu 5 nam_Danh muc cong trinh trong diem (25.5.12)" xfId="237"/>
    <cellStyle name="1_Book2_Chi tieu 5 nam_Danh muc cong trinh trong diem (25.9.11)" xfId="238"/>
    <cellStyle name="1_Book2_Chi tieu 5 nam_Danh muc cong trinh trong diem (31.8.11)" xfId="239"/>
    <cellStyle name="1_Book2_Chi tieu 5 nam_pvhung.skhdt 20117113152041 Danh muc cong trinh trong diem" xfId="240"/>
    <cellStyle name="1_Book2_Chi tieu 5 nam_Worksheet in C: Users Administrator AppData Roaming eOffice TMP12345S BC cong trinh trong diem 2011-2015 den thang 8-2012" xfId="241"/>
    <cellStyle name="1_Book2_Danh muc cong trinh trong diem (04.5.12) (1)" xfId="242"/>
    <cellStyle name="1_Book2_Danh muc cong trinh trong diem (15.8.11)" xfId="243"/>
    <cellStyle name="1_Book2_Danh muc cong trinh trong diem (25.5.12)" xfId="244"/>
    <cellStyle name="1_Book2_Danh muc cong trinh trong diem (25.9.11)" xfId="245"/>
    <cellStyle name="1_Book2_Danh muc cong trinh trong diem (31.8.11)" xfId="246"/>
    <cellStyle name="1_Book2_DK bo tri lai (chinh thuc)" xfId="247"/>
    <cellStyle name="1_Book2_Ke hoach 2010 (theo doi)" xfId="248"/>
    <cellStyle name="1_Book2_Ke hoach 2012" xfId="249"/>
    <cellStyle name="1_Book2_KH 2013_KKT_Phuluc(sửa lần cuối)" xfId="250"/>
    <cellStyle name="1_Book2_KTXH (02)" xfId="251"/>
    <cellStyle name="1_Book2_phu luc 6 thang gui bo" xfId="252"/>
    <cellStyle name="1_Book2_Phu luc BC KTXH" xfId="253"/>
    <cellStyle name="1_Book2_pvhung.skhdt 20117113152041 Danh muc cong trinh trong diem" xfId="254"/>
    <cellStyle name="1_Book2_pvhung.skhdt 20117113152041 Danh muc cong trinh trong diem_KH 2013_KKT_Phuluc(sửa lần cuối)" xfId="255"/>
    <cellStyle name="1_Book2_Tong hop so lieu" xfId="256"/>
    <cellStyle name="1_Book2_Tong hop so lieu_BC cong trinh trong diem" xfId="257"/>
    <cellStyle name="1_Book2_Tong hop so lieu_BC cong trinh trong diem_Bieu 6 thang nam 2012 (binh)" xfId="258"/>
    <cellStyle name="1_Book2_Tong hop so lieu_Danh muc cong trinh trong diem (04.5.12) (1)" xfId="259"/>
    <cellStyle name="1_Book2_Tong hop so lieu_Danh muc cong trinh trong diem (15.8.11)" xfId="260"/>
    <cellStyle name="1_Book2_Tong hop so lieu_Danh muc cong trinh trong diem (25.5.12)" xfId="261"/>
    <cellStyle name="1_Book2_Tong hop so lieu_Danh muc cong trinh trong diem (25.9.11)" xfId="262"/>
    <cellStyle name="1_Book2_Tong hop so lieu_Danh muc cong trinh trong diem (31.8.11)" xfId="263"/>
    <cellStyle name="1_Book2_Tong hop so lieu_pvhung.skhdt 20117113152041 Danh muc cong trinh trong diem" xfId="264"/>
    <cellStyle name="1_Book2_Tong hop so lieu_Worksheet in C: Users Administrator AppData Roaming eOffice TMP12345S BC cong trinh trong diem 2011-2015 den thang 8-2012" xfId="265"/>
    <cellStyle name="1_Book2_Tong hop theo doi von TPCP (BC)" xfId="266"/>
    <cellStyle name="1_Book2_Worksheet in C: Users Administrator AppData Roaming eOffice TMP12345S BC cong trinh trong diem 2011-2015 den thang 8-2012" xfId="267"/>
    <cellStyle name="1_Chi tieu 5 nam" xfId="268"/>
    <cellStyle name="1_Chi tieu 5 nam_BC cong trinh trong diem" xfId="269"/>
    <cellStyle name="1_Chi tieu 5 nam_BC cong trinh trong diem_Bieu 6 thang nam 2012 (binh)" xfId="270"/>
    <cellStyle name="1_Chi tieu 5 nam_Danh muc cong trinh trong diem (04.5.12) (1)" xfId="271"/>
    <cellStyle name="1_Chi tieu 5 nam_Danh muc cong trinh trong diem (15.8.11)" xfId="272"/>
    <cellStyle name="1_Chi tieu 5 nam_Danh muc cong trinh trong diem (25.5.12)" xfId="273"/>
    <cellStyle name="1_Chi tieu 5 nam_Danh muc cong trinh trong diem (25.9.11)" xfId="274"/>
    <cellStyle name="1_Chi tieu 5 nam_Danh muc cong trinh trong diem (31.8.11)" xfId="275"/>
    <cellStyle name="1_Chi tieu 5 nam_pvhung.skhdt 20117113152041 Danh muc cong trinh trong diem" xfId="276"/>
    <cellStyle name="1_Chi tieu 5 nam_Worksheet in C: Users Administrator AppData Roaming eOffice TMP12345S BC cong trinh trong diem 2011-2015 den thang 8-2012" xfId="277"/>
    <cellStyle name="1_Co TC 2008" xfId="278"/>
    <cellStyle name="1_Danh muc cong trinh trong diem (04.5.12) (1)" xfId="279"/>
    <cellStyle name="1_Danh muc cong trinh trong diem (15.8.11)" xfId="280"/>
    <cellStyle name="1_Danh muc cong trinh trong diem (25.5.12)" xfId="281"/>
    <cellStyle name="1_Danh muc cong trinh trong diem (25.9.11)" xfId="282"/>
    <cellStyle name="1_Danh muc cong trinh trong diem (31.8.11)" xfId="283"/>
    <cellStyle name="1_Danh sach gui BC thuc hien KH2009" xfId="284"/>
    <cellStyle name="1_Danh sach gui BC thuc hien KH2009_Bao cao doan cong tac cua Bo thang 4-2010" xfId="285"/>
    <cellStyle name="1_Danh sach gui BC thuc hien KH2009_Bao cao tinh hinh thuc hien KH 2009 den 31-01-10" xfId="286"/>
    <cellStyle name="1_Danh sach gui BC thuc hien KH2009_Bao cao tinh hinh thuc hien KH 2009 den 31-01-10_KH 2013_KKT_Phuluc(sửa lần cuối)" xfId="287"/>
    <cellStyle name="1_Danh sach gui BC thuc hien KH2009_Book1" xfId="288"/>
    <cellStyle name="1_Danh sach gui BC thuc hien KH2009_DK bo tri lai (chinh thuc)" xfId="289"/>
    <cellStyle name="1_Danh sach gui BC thuc hien KH2009_Ke hoach 2009 (theo doi) -1" xfId="290"/>
    <cellStyle name="1_Danh sach gui BC thuc hien KH2009_Ke hoach 2009 (theo doi) -1_Bao cao tinh hinh thuc hien KH 2009 den 31-01-10" xfId="291"/>
    <cellStyle name="1_Danh sach gui BC thuc hien KH2009_Ke hoach 2009 (theo doi) -1_Bao cao tinh hinh thuc hien KH 2009 den 31-01-10_KH 2013_KKT_Phuluc(sửa lần cuối)" xfId="292"/>
    <cellStyle name="1_Danh sach gui BC thuc hien KH2009_Ke hoach 2009 (theo doi) -1_Book1" xfId="293"/>
    <cellStyle name="1_Danh sach gui BC thuc hien KH2009_Ke hoach 2009 (theo doi) -1_Tong hop theo doi von TPCP (BC)" xfId="294"/>
    <cellStyle name="1_Danh sach gui BC thuc hien KH2009_Ke hoach 2010 (theo doi)" xfId="295"/>
    <cellStyle name="1_Danh sach gui BC thuc hien KH2009_Tong hop theo doi von TPCP (BC)" xfId="296"/>
    <cellStyle name="1_DK bo tri lai (chinh thuc)" xfId="297"/>
    <cellStyle name="1_Don gia Du thau ( XL19)" xfId="298"/>
    <cellStyle name="1_Don gia Du thau ( XL19)_Bao cao tinh hinh thuc hien KH 2009 den 31-01-10" xfId="299"/>
    <cellStyle name="1_Don gia Du thau ( XL19)_Bao cao tinh hinh thuc hien KH 2009 den 31-01-10_KH 2013_KKT_Phuluc(sửa lần cuối)" xfId="300"/>
    <cellStyle name="1_Don gia Du thau ( XL19)_Book1" xfId="301"/>
    <cellStyle name="1_Don gia Du thau ( XL19)_Tong hop theo doi von TPCP (BC)" xfId="302"/>
    <cellStyle name="1_Ke hoach 2010 (theo doi)" xfId="303"/>
    <cellStyle name="1_Ke hoach 2012" xfId="304"/>
    <cellStyle name="1_KH 2007 (theo doi)" xfId="305"/>
    <cellStyle name="1_KH 2007 (theo doi) 2" xfId="306"/>
    <cellStyle name="1_KH 2007 (theo doi)_1 Bieu 6 thang nam 2011" xfId="307"/>
    <cellStyle name="1_KH 2007 (theo doi)_1 Bieu 6 thang nam 2011_KH 2013_KKT_Phuluc(sửa lần cuối)" xfId="308"/>
    <cellStyle name="1_KH 2007 (theo doi)_Bao cao doan cong tac cua Bo thang 4-2010" xfId="309"/>
    <cellStyle name="1_KH 2007 (theo doi)_Bao cao tinh hinh thuc hien KH 2009 den 31-01-10" xfId="310"/>
    <cellStyle name="1_KH 2007 (theo doi)_Bao cao tinh hinh thuc hien KH 2009 den 31-01-10_KH 2013_KKT_Phuluc(sửa lần cuối)" xfId="311"/>
    <cellStyle name="1_KH 2007 (theo doi)_BC cong trinh trong diem" xfId="312"/>
    <cellStyle name="1_KH 2007 (theo doi)_BC cong trinh trong diem_Bieu 6 thang nam 2012 (binh)" xfId="313"/>
    <cellStyle name="1_KH 2007 (theo doi)_BC cong trinh trong diem_KH 2013_KKT_Phuluc(sửa lần cuối)" xfId="314"/>
    <cellStyle name="1_KH 2007 (theo doi)_Bieu 01 UB(hung)" xfId="315"/>
    <cellStyle name="1_KH 2007 (theo doi)_Bieu chi tieu NQ-HDNDT" xfId="316"/>
    <cellStyle name="1_KH 2007 (theo doi)_Bieu mau KH 2013 (dia phuong)" xfId="317"/>
    <cellStyle name="1_KH 2007 (theo doi)_Book1" xfId="318"/>
    <cellStyle name="1_KH 2007 (theo doi)_Chi tieu 5 nam" xfId="319"/>
    <cellStyle name="1_KH 2007 (theo doi)_Chi tieu 5 nam_BC cong trinh trong diem" xfId="320"/>
    <cellStyle name="1_KH 2007 (theo doi)_Chi tieu 5 nam_BC cong trinh trong diem_Bieu 6 thang nam 2012 (binh)" xfId="321"/>
    <cellStyle name="1_KH 2007 (theo doi)_Chi tieu 5 nam_Danh muc cong trinh trong diem (04.5.12) (1)" xfId="322"/>
    <cellStyle name="1_KH 2007 (theo doi)_Chi tieu 5 nam_Danh muc cong trinh trong diem (15.8.11)" xfId="323"/>
    <cellStyle name="1_KH 2007 (theo doi)_Chi tieu 5 nam_Danh muc cong trinh trong diem (25.5.12)" xfId="324"/>
    <cellStyle name="1_KH 2007 (theo doi)_Chi tieu 5 nam_Danh muc cong trinh trong diem (25.9.11)" xfId="325"/>
    <cellStyle name="1_KH 2007 (theo doi)_Chi tieu 5 nam_Danh muc cong trinh trong diem (31.8.11)" xfId="326"/>
    <cellStyle name="1_KH 2007 (theo doi)_Chi tieu 5 nam_pvhung.skhdt 20117113152041 Danh muc cong trinh trong diem" xfId="327"/>
    <cellStyle name="1_KH 2007 (theo doi)_Chi tieu 5 nam_Worksheet in C: Users Administrator AppData Roaming eOffice TMP12345S BC cong trinh trong diem 2011-2015 den thang 8-2012" xfId="328"/>
    <cellStyle name="1_KH 2007 (theo doi)_Danh muc cong trinh trong diem (04.5.12) (1)" xfId="329"/>
    <cellStyle name="1_KH 2007 (theo doi)_Danh muc cong trinh trong diem (15.8.11)" xfId="330"/>
    <cellStyle name="1_KH 2007 (theo doi)_Danh muc cong trinh trong diem (25.5.12)" xfId="331"/>
    <cellStyle name="1_KH 2007 (theo doi)_Danh muc cong trinh trong diem (25.9.11)" xfId="332"/>
    <cellStyle name="1_KH 2007 (theo doi)_Danh muc cong trinh trong diem (31.8.11)" xfId="333"/>
    <cellStyle name="1_KH 2007 (theo doi)_DK bo tri lai (chinh thuc)" xfId="334"/>
    <cellStyle name="1_KH 2007 (theo doi)_Ke hoach 2010 (theo doi)" xfId="335"/>
    <cellStyle name="1_KH 2007 (theo doi)_Ke hoach 2012" xfId="336"/>
    <cellStyle name="1_KH 2007 (theo doi)_KH 2013_KKT_Phuluc(sửa lần cuối)" xfId="337"/>
    <cellStyle name="1_KH 2007 (theo doi)_KTXH (02)" xfId="338"/>
    <cellStyle name="1_KH 2007 (theo doi)_phu luc 6 thang gui bo" xfId="339"/>
    <cellStyle name="1_KH 2007 (theo doi)_Phu luc BC KTXH" xfId="340"/>
    <cellStyle name="1_KH 2007 (theo doi)_pvhung.skhdt 20117113152041 Danh muc cong trinh trong diem" xfId="341"/>
    <cellStyle name="1_KH 2007 (theo doi)_pvhung.skhdt 20117113152041 Danh muc cong trinh trong diem_KH 2013_KKT_Phuluc(sửa lần cuối)" xfId="342"/>
    <cellStyle name="1_KH 2007 (theo doi)_Tong hop so lieu" xfId="343"/>
    <cellStyle name="1_KH 2007 (theo doi)_Tong hop so lieu_BC cong trinh trong diem" xfId="344"/>
    <cellStyle name="1_KH 2007 (theo doi)_Tong hop so lieu_BC cong trinh trong diem_Bieu 6 thang nam 2012 (binh)" xfId="345"/>
    <cellStyle name="1_KH 2007 (theo doi)_Tong hop so lieu_Danh muc cong trinh trong diem (04.5.12) (1)" xfId="346"/>
    <cellStyle name="1_KH 2007 (theo doi)_Tong hop so lieu_Danh muc cong trinh trong diem (15.8.11)" xfId="347"/>
    <cellStyle name="1_KH 2007 (theo doi)_Tong hop so lieu_Danh muc cong trinh trong diem (25.5.12)" xfId="348"/>
    <cellStyle name="1_KH 2007 (theo doi)_Tong hop so lieu_Danh muc cong trinh trong diem (25.9.11)" xfId="349"/>
    <cellStyle name="1_KH 2007 (theo doi)_Tong hop so lieu_Danh muc cong trinh trong diem (31.8.11)" xfId="350"/>
    <cellStyle name="1_KH 2007 (theo doi)_Tong hop so lieu_pvhung.skhdt 20117113152041 Danh muc cong trinh trong diem" xfId="351"/>
    <cellStyle name="1_KH 2007 (theo doi)_Tong hop so lieu_Worksheet in C: Users Administrator AppData Roaming eOffice TMP12345S BC cong trinh trong diem 2011-2015 den thang 8-2012" xfId="352"/>
    <cellStyle name="1_KH 2007 (theo doi)_Tong hop theo doi von TPCP (BC)" xfId="353"/>
    <cellStyle name="1_KH 2007 (theo doi)_Worksheet in C: Users Administrator AppData Roaming eOffice TMP12345S BC cong trinh trong diem 2011-2015 den thang 8-2012" xfId="354"/>
    <cellStyle name="1_KH 2013_KKT_Phuluc(sửa lần cuối)" xfId="355"/>
    <cellStyle name="1_KTXH (02)" xfId="356"/>
    <cellStyle name="1_NTHOC" xfId="357"/>
    <cellStyle name="1_NTHOC 2" xfId="358"/>
    <cellStyle name="1_NTHOC_1 Bieu 6 thang nam 2011" xfId="359"/>
    <cellStyle name="1_NTHOC_1 Bieu 6 thang nam 2011_KH 2013_KKT_Phuluc(sửa lần cuối)" xfId="360"/>
    <cellStyle name="1_NTHOC_Bao cao tinh hinh thuc hien KH 2009 den 31-01-10" xfId="361"/>
    <cellStyle name="1_NTHOC_Bao cao tinh hinh thuc hien KH 2009 den 31-01-10_KH 2013_KKT_Phuluc(sửa lần cuối)" xfId="362"/>
    <cellStyle name="1_NTHOC_BC cong trinh trong diem" xfId="363"/>
    <cellStyle name="1_NTHOC_BC cong trinh trong diem_Bieu 6 thang nam 2012 (binh)" xfId="364"/>
    <cellStyle name="1_NTHOC_BC cong trinh trong diem_KH 2013_KKT_Phuluc(sửa lần cuối)" xfId="365"/>
    <cellStyle name="1_NTHOC_Bieu 01 UB(hung)" xfId="366"/>
    <cellStyle name="1_NTHOC_Bieu chi tieu NQ-HDNDT" xfId="367"/>
    <cellStyle name="1_NTHOC_Bieu mau KH 2013 (dia phuong)" xfId="368"/>
    <cellStyle name="1_NTHOC_Chi tieu 5 nam" xfId="369"/>
    <cellStyle name="1_NTHOC_Chi tieu 5 nam_BC cong trinh trong diem" xfId="370"/>
    <cellStyle name="1_NTHOC_Chi tieu 5 nam_BC cong trinh trong diem_Bieu 6 thang nam 2012 (binh)" xfId="371"/>
    <cellStyle name="1_NTHOC_Chi tieu 5 nam_Danh muc cong trinh trong diem (04.5.12) (1)" xfId="372"/>
    <cellStyle name="1_NTHOC_Chi tieu 5 nam_Danh muc cong trinh trong diem (15.8.11)" xfId="373"/>
    <cellStyle name="1_NTHOC_Chi tieu 5 nam_Danh muc cong trinh trong diem (25.5.12)" xfId="374"/>
    <cellStyle name="1_NTHOC_Chi tieu 5 nam_Danh muc cong trinh trong diem (25.9.11)" xfId="375"/>
    <cellStyle name="1_NTHOC_Chi tieu 5 nam_Danh muc cong trinh trong diem (31.8.11)" xfId="376"/>
    <cellStyle name="1_NTHOC_Chi tieu 5 nam_pvhung.skhdt 20117113152041 Danh muc cong trinh trong diem" xfId="377"/>
    <cellStyle name="1_NTHOC_Chi tieu 5 nam_Worksheet in C: Users Administrator AppData Roaming eOffice TMP12345S BC cong trinh trong diem 2011-2015 den thang 8-2012" xfId="378"/>
    <cellStyle name="1_NTHOC_Danh muc cong trinh trong diem (04.5.12) (1)" xfId="379"/>
    <cellStyle name="1_NTHOC_Danh muc cong trinh trong diem (15.8.11)" xfId="380"/>
    <cellStyle name="1_NTHOC_Danh muc cong trinh trong diem (25.5.12)" xfId="381"/>
    <cellStyle name="1_NTHOC_Danh muc cong trinh trong diem (25.9.11)" xfId="382"/>
    <cellStyle name="1_NTHOC_Danh muc cong trinh trong diem (31.8.11)" xfId="383"/>
    <cellStyle name="1_NTHOC_DK bo tri lai (chinh thuc)" xfId="384"/>
    <cellStyle name="1_NTHOC_Ke hoach 2012" xfId="385"/>
    <cellStyle name="1_NTHOC_KH 2013_KKT_Phuluc(sửa lần cuối)" xfId="386"/>
    <cellStyle name="1_NTHOC_KTXH (02)" xfId="387"/>
    <cellStyle name="1_NTHOC_phu luc 6 thang gui bo" xfId="388"/>
    <cellStyle name="1_NTHOC_Phu luc BC KTXH" xfId="389"/>
    <cellStyle name="1_NTHOC_pvhung.skhdt 20117113152041 Danh muc cong trinh trong diem" xfId="390"/>
    <cellStyle name="1_NTHOC_pvhung.skhdt 20117113152041 Danh muc cong trinh trong diem_KH 2013_KKT_Phuluc(sửa lần cuối)" xfId="391"/>
    <cellStyle name="1_NTHOC_Ra soat KH 2009 (chinh thuc o nha)" xfId="392"/>
    <cellStyle name="1_NTHOC_Tong hop so lieu" xfId="393"/>
    <cellStyle name="1_NTHOC_Tong hop so lieu_BC cong trinh trong diem" xfId="394"/>
    <cellStyle name="1_NTHOC_Tong hop so lieu_BC cong trinh trong diem_Bieu 6 thang nam 2012 (binh)" xfId="395"/>
    <cellStyle name="1_NTHOC_Tong hop so lieu_Danh muc cong trinh trong diem (04.5.12) (1)" xfId="396"/>
    <cellStyle name="1_NTHOC_Tong hop so lieu_Danh muc cong trinh trong diem (15.8.11)" xfId="397"/>
    <cellStyle name="1_NTHOC_Tong hop so lieu_Danh muc cong trinh trong diem (25.5.12)" xfId="398"/>
    <cellStyle name="1_NTHOC_Tong hop so lieu_Danh muc cong trinh trong diem (25.9.11)" xfId="399"/>
    <cellStyle name="1_NTHOC_Tong hop so lieu_Danh muc cong trinh trong diem (31.8.11)" xfId="400"/>
    <cellStyle name="1_NTHOC_Tong hop so lieu_pvhung.skhdt 20117113152041 Danh muc cong trinh trong diem" xfId="401"/>
    <cellStyle name="1_NTHOC_Tong hop so lieu_Worksheet in C: Users Administrator AppData Roaming eOffice TMP12345S BC cong trinh trong diem 2011-2015 den thang 8-2012" xfId="402"/>
    <cellStyle name="1_NTHOC_Tong hop theo doi von TPCP" xfId="403"/>
    <cellStyle name="1_NTHOC_Tong hop theo doi von TPCP (BC)" xfId="404"/>
    <cellStyle name="1_NTHOC_Worksheet in C: Users Administrator AppData Roaming eOffice TMP12345S BC cong trinh trong diem 2011-2015 den thang 8-2012" xfId="405"/>
    <cellStyle name="1_phu luc 6 thang gui bo" xfId="406"/>
    <cellStyle name="1_Phu luc BC KTXH" xfId="407"/>
    <cellStyle name="1_pvhung.skhdt 20117113152041 Danh muc cong trinh trong diem" xfId="408"/>
    <cellStyle name="1_pvhung.skhdt 20117113152041 Danh muc cong trinh trong diem_KH 2013_KKT_Phuluc(sửa lần cuối)" xfId="409"/>
    <cellStyle name="1_Ra soat Giai ngan 2007 (dang lam)" xfId="410"/>
    <cellStyle name="1_Ra soat Giai ngan 2007 (dang lam)_Bao cao tinh hinh thuc hien KH 2009 den 31-01-10" xfId="411"/>
    <cellStyle name="1_Ra soat Giai ngan 2007 (dang lam)_Bao cao tinh hinh thuc hien KH 2009 den 31-01-10_KH 2013_KKT_Phuluc(sửa lần cuối)" xfId="412"/>
    <cellStyle name="1_Ra soat Giai ngan 2007 (dang lam)_Book1" xfId="413"/>
    <cellStyle name="1_Ra soat Giai ngan 2007 (dang lam)_Tong hop theo doi von TPCP (BC)" xfId="414"/>
    <cellStyle name="1_Theo doi von TPCP (dang lam)" xfId="415"/>
    <cellStyle name="1_Theo doi von TPCP (dang lam)_Bao cao tinh hinh thuc hien KH 2009 den 31-01-10" xfId="416"/>
    <cellStyle name="1_Theo doi von TPCP (dang lam)_Bao cao tinh hinh thuc hien KH 2009 den 31-01-10_KH 2013_KKT_Phuluc(sửa lần cuối)" xfId="417"/>
    <cellStyle name="1_Theo doi von TPCP (dang lam)_Book1" xfId="418"/>
    <cellStyle name="1_Theo doi von TPCP (dang lam)_Tong hop theo doi von TPCP (BC)" xfId="419"/>
    <cellStyle name="1_Tong hop so lieu" xfId="420"/>
    <cellStyle name="1_Tong hop so lieu_BC cong trinh trong diem" xfId="421"/>
    <cellStyle name="1_Tong hop so lieu_BC cong trinh trong diem_Bieu 6 thang nam 2012 (binh)" xfId="422"/>
    <cellStyle name="1_Tong hop so lieu_Danh muc cong trinh trong diem (04.5.12) (1)" xfId="423"/>
    <cellStyle name="1_Tong hop so lieu_Danh muc cong trinh trong diem (15.8.11)" xfId="424"/>
    <cellStyle name="1_Tong hop so lieu_Danh muc cong trinh trong diem (25.5.12)" xfId="425"/>
    <cellStyle name="1_Tong hop so lieu_Danh muc cong trinh trong diem (25.9.11)" xfId="426"/>
    <cellStyle name="1_Tong hop so lieu_Danh muc cong trinh trong diem (31.8.11)" xfId="427"/>
    <cellStyle name="1_Tong hop so lieu_pvhung.skhdt 20117113152041 Danh muc cong trinh trong diem" xfId="428"/>
    <cellStyle name="1_Tong hop so lieu_Worksheet in C: Users Administrator AppData Roaming eOffice TMP12345S BC cong trinh trong diem 2011-2015 den thang 8-2012" xfId="429"/>
    <cellStyle name="1_Tong hop theo doi von TPCP (BC)" xfId="430"/>
    <cellStyle name="1_Worksheet in C: Users Administrator AppData Roaming eOffice TMP12345S BC cong trinh trong diem 2011-2015 den thang 8-2012" xfId="431"/>
    <cellStyle name="1_ÿÿÿÿÿ" xfId="432"/>
    <cellStyle name="1_ÿÿÿÿÿ_Bao cao tinh hinh thuc hien KH 2009 den 31-01-10" xfId="433"/>
    <cellStyle name="1_ÿÿÿÿÿ_Bao cao tinh hinh thuc hien KH 2009 den 31-01-10_KH 2013_KKT_Phuluc(sửa lần cuối)" xfId="434"/>
    <cellStyle name="1_ÿÿÿÿÿ_Book1" xfId="435"/>
    <cellStyle name="1_ÿÿÿÿÿ_Tong hop theo doi von TPCP (BC)" xfId="436"/>
    <cellStyle name="15" xfId="437"/>
    <cellStyle name="2" xfId="438"/>
    <cellStyle name="2 2" xfId="439"/>
    <cellStyle name="2_1 Bieu 6 thang nam 2011" xfId="440"/>
    <cellStyle name="2_1 Bieu 6 thang nam 2011_KH 2013_KKT_Phuluc(sửa lần cuối)" xfId="441"/>
    <cellStyle name="2_Bao cao tinh hinh thuc hien KH 2009 den 31-01-10" xfId="442"/>
    <cellStyle name="2_Bao cao tinh hinh thuc hien KH 2009 den 31-01-10_KH 2013_KKT_Phuluc(sửa lần cuối)" xfId="443"/>
    <cellStyle name="2_BC cong trinh trong diem" xfId="444"/>
    <cellStyle name="2_BC cong trinh trong diem_Bieu 6 thang nam 2012 (binh)" xfId="445"/>
    <cellStyle name="2_BC cong trinh trong diem_KH 2013_KKT_Phuluc(sửa lần cuối)" xfId="446"/>
    <cellStyle name="2_Bieu 01 UB(hung)" xfId="447"/>
    <cellStyle name="2_Bieu chi tieu NQ-HDNDT" xfId="448"/>
    <cellStyle name="2_Bieu mau KH 2013 (dia phuong)" xfId="449"/>
    <cellStyle name="2_BL vu" xfId="450"/>
    <cellStyle name="2_BL vu_Bao cao tinh hinh thuc hien KH 2009 den 31-01-10" xfId="451"/>
    <cellStyle name="2_Book1" xfId="452"/>
    <cellStyle name="2_Book1_Bao cao tinh hinh thuc hien KH 2009 den 31-01-10" xfId="453"/>
    <cellStyle name="2_Book1_Bao cao tinh hinh thuc hien KH 2009 den 31-01-10_KH 2013_KKT_Phuluc(sửa lần cuối)" xfId="454"/>
    <cellStyle name="2_Book1_Book1" xfId="455"/>
    <cellStyle name="2_Book1_Ra soat KH 2009 (chinh thuc o nha)" xfId="456"/>
    <cellStyle name="2_Chi tieu 5 nam" xfId="457"/>
    <cellStyle name="2_Chi tieu 5 nam_BC cong trinh trong diem" xfId="458"/>
    <cellStyle name="2_Chi tieu 5 nam_BC cong trinh trong diem_Bieu 6 thang nam 2012 (binh)" xfId="459"/>
    <cellStyle name="2_Chi tieu 5 nam_Danh muc cong trinh trong diem (04.5.12) (1)" xfId="460"/>
    <cellStyle name="2_Chi tieu 5 nam_Danh muc cong trinh trong diem (15.8.11)" xfId="461"/>
    <cellStyle name="2_Chi tieu 5 nam_Danh muc cong trinh trong diem (25.5.12)" xfId="462"/>
    <cellStyle name="2_Chi tieu 5 nam_Danh muc cong trinh trong diem (25.9.11)" xfId="463"/>
    <cellStyle name="2_Chi tieu 5 nam_Danh muc cong trinh trong diem (31.8.11)" xfId="464"/>
    <cellStyle name="2_Chi tieu 5 nam_pvhung.skhdt 20117113152041 Danh muc cong trinh trong diem" xfId="465"/>
    <cellStyle name="2_Chi tieu 5 nam_Worksheet in C: Users Administrator AppData Roaming eOffice TMP12345S BC cong trinh trong diem 2011-2015 den thang 8-2012" xfId="466"/>
    <cellStyle name="2_Danh muc cong trinh trong diem (04.5.12) (1)" xfId="467"/>
    <cellStyle name="2_Danh muc cong trinh trong diem (15.8.11)" xfId="468"/>
    <cellStyle name="2_Danh muc cong trinh trong diem (25.5.12)" xfId="469"/>
    <cellStyle name="2_Danh muc cong trinh trong diem (25.9.11)" xfId="470"/>
    <cellStyle name="2_Danh muc cong trinh trong diem (31.8.11)" xfId="471"/>
    <cellStyle name="2_DK bo tri lai (chinh thuc)" xfId="472"/>
    <cellStyle name="2_Ke hoach 2012" xfId="473"/>
    <cellStyle name="2_KH 2013_KKT_Phuluc(sửa lần cuối)" xfId="474"/>
    <cellStyle name="2_KTXH (02)" xfId="475"/>
    <cellStyle name="2_NTHOC" xfId="476"/>
    <cellStyle name="2_NTHOC 2" xfId="477"/>
    <cellStyle name="2_NTHOC_1 Bieu 6 thang nam 2011" xfId="478"/>
    <cellStyle name="2_NTHOC_1 Bieu 6 thang nam 2011_KH 2013_KKT_Phuluc(sửa lần cuối)" xfId="479"/>
    <cellStyle name="2_NTHOC_Bao cao tinh hinh thuc hien KH 2009 den 31-01-10" xfId="480"/>
    <cellStyle name="2_NTHOC_Bao cao tinh hinh thuc hien KH 2009 den 31-01-10_KH 2013_KKT_Phuluc(sửa lần cuối)" xfId="481"/>
    <cellStyle name="2_NTHOC_BC cong trinh trong diem" xfId="482"/>
    <cellStyle name="2_NTHOC_BC cong trinh trong diem_Bieu 6 thang nam 2012 (binh)" xfId="483"/>
    <cellStyle name="2_NTHOC_BC cong trinh trong diem_KH 2013_KKT_Phuluc(sửa lần cuối)" xfId="484"/>
    <cellStyle name="2_NTHOC_Bieu 01 UB(hung)" xfId="485"/>
    <cellStyle name="2_NTHOC_Bieu chi tieu NQ-HDNDT" xfId="486"/>
    <cellStyle name="2_NTHOC_Bieu mau KH 2013 (dia phuong)" xfId="487"/>
    <cellStyle name="2_NTHOC_Chi tieu 5 nam" xfId="488"/>
    <cellStyle name="2_NTHOC_Chi tieu 5 nam_BC cong trinh trong diem" xfId="489"/>
    <cellStyle name="2_NTHOC_Chi tieu 5 nam_BC cong trinh trong diem_Bieu 6 thang nam 2012 (binh)" xfId="490"/>
    <cellStyle name="2_NTHOC_Chi tieu 5 nam_Danh muc cong trinh trong diem (04.5.12) (1)" xfId="491"/>
    <cellStyle name="2_NTHOC_Chi tieu 5 nam_Danh muc cong trinh trong diem (15.8.11)" xfId="492"/>
    <cellStyle name="2_NTHOC_Chi tieu 5 nam_Danh muc cong trinh trong diem (25.5.12)" xfId="493"/>
    <cellStyle name="2_NTHOC_Chi tieu 5 nam_Danh muc cong trinh trong diem (25.9.11)" xfId="494"/>
    <cellStyle name="2_NTHOC_Chi tieu 5 nam_Danh muc cong trinh trong diem (31.8.11)" xfId="495"/>
    <cellStyle name="2_NTHOC_Chi tieu 5 nam_pvhung.skhdt 20117113152041 Danh muc cong trinh trong diem" xfId="496"/>
    <cellStyle name="2_NTHOC_Chi tieu 5 nam_Worksheet in C: Users Administrator AppData Roaming eOffice TMP12345S BC cong trinh trong diem 2011-2015 den thang 8-2012" xfId="497"/>
    <cellStyle name="2_NTHOC_Danh muc cong trinh trong diem (04.5.12) (1)" xfId="498"/>
    <cellStyle name="2_NTHOC_Danh muc cong trinh trong diem (15.8.11)" xfId="499"/>
    <cellStyle name="2_NTHOC_Danh muc cong trinh trong diem (25.5.12)" xfId="500"/>
    <cellStyle name="2_NTHOC_Danh muc cong trinh trong diem (25.9.11)" xfId="501"/>
    <cellStyle name="2_NTHOC_Danh muc cong trinh trong diem (31.8.11)" xfId="502"/>
    <cellStyle name="2_NTHOC_DK bo tri lai (chinh thuc)" xfId="503"/>
    <cellStyle name="2_NTHOC_Ke hoach 2012" xfId="504"/>
    <cellStyle name="2_NTHOC_KH 2013_KKT_Phuluc(sửa lần cuối)" xfId="505"/>
    <cellStyle name="2_NTHOC_KTXH (02)" xfId="506"/>
    <cellStyle name="2_NTHOC_phu luc 6 thang gui bo" xfId="507"/>
    <cellStyle name="2_NTHOC_Phu luc BC KTXH" xfId="508"/>
    <cellStyle name="2_NTHOC_pvhung.skhdt 20117113152041 Danh muc cong trinh trong diem" xfId="509"/>
    <cellStyle name="2_NTHOC_pvhung.skhdt 20117113152041 Danh muc cong trinh trong diem_KH 2013_KKT_Phuluc(sửa lần cuối)" xfId="510"/>
    <cellStyle name="2_NTHOC_Ra soat KH 2009 (chinh thuc o nha)" xfId="511"/>
    <cellStyle name="2_NTHOC_Tong hop so lieu" xfId="512"/>
    <cellStyle name="2_NTHOC_Tong hop so lieu_BC cong trinh trong diem" xfId="513"/>
    <cellStyle name="2_NTHOC_Tong hop so lieu_BC cong trinh trong diem_Bieu 6 thang nam 2012 (binh)" xfId="514"/>
    <cellStyle name="2_NTHOC_Tong hop so lieu_Danh muc cong trinh trong diem (04.5.12) (1)" xfId="515"/>
    <cellStyle name="2_NTHOC_Tong hop so lieu_Danh muc cong trinh trong diem (15.8.11)" xfId="516"/>
    <cellStyle name="2_NTHOC_Tong hop so lieu_Danh muc cong trinh trong diem (25.5.12)" xfId="517"/>
    <cellStyle name="2_NTHOC_Tong hop so lieu_Danh muc cong trinh trong diem (25.9.11)" xfId="518"/>
    <cellStyle name="2_NTHOC_Tong hop so lieu_Danh muc cong trinh trong diem (31.8.11)" xfId="519"/>
    <cellStyle name="2_NTHOC_Tong hop so lieu_pvhung.skhdt 20117113152041 Danh muc cong trinh trong diem" xfId="520"/>
    <cellStyle name="2_NTHOC_Tong hop so lieu_Worksheet in C: Users Administrator AppData Roaming eOffice TMP12345S BC cong trinh trong diem 2011-2015 den thang 8-2012" xfId="521"/>
    <cellStyle name="2_NTHOC_Tong hop theo doi von TPCP" xfId="522"/>
    <cellStyle name="2_NTHOC_Tong hop theo doi von TPCP (BC)" xfId="523"/>
    <cellStyle name="2_NTHOC_Worksheet in C: Users Administrator AppData Roaming eOffice TMP12345S BC cong trinh trong diem 2011-2015 den thang 8-2012" xfId="524"/>
    <cellStyle name="2_phu luc 6 thang gui bo" xfId="525"/>
    <cellStyle name="2_Phu luc BC KTXH" xfId="526"/>
    <cellStyle name="2_pvhung.skhdt 20117113152041 Danh muc cong trinh trong diem" xfId="527"/>
    <cellStyle name="2_pvhung.skhdt 20117113152041 Danh muc cong trinh trong diem_KH 2013_KKT_Phuluc(sửa lần cuối)" xfId="528"/>
    <cellStyle name="2_Ra soat KH 2008 (chinh thuc)" xfId="529"/>
    <cellStyle name="2_Ra soat KH 2009 (chinh thuc o nha)" xfId="530"/>
    <cellStyle name="2_Tong hop so lieu" xfId="531"/>
    <cellStyle name="2_Tong hop so lieu_BC cong trinh trong diem" xfId="532"/>
    <cellStyle name="2_Tong hop so lieu_BC cong trinh trong diem_Bieu 6 thang nam 2012 (binh)" xfId="533"/>
    <cellStyle name="2_Tong hop so lieu_Danh muc cong trinh trong diem (04.5.12) (1)" xfId="534"/>
    <cellStyle name="2_Tong hop so lieu_Danh muc cong trinh trong diem (15.8.11)" xfId="535"/>
    <cellStyle name="2_Tong hop so lieu_Danh muc cong trinh trong diem (25.5.12)" xfId="536"/>
    <cellStyle name="2_Tong hop so lieu_Danh muc cong trinh trong diem (25.9.11)" xfId="537"/>
    <cellStyle name="2_Tong hop so lieu_Danh muc cong trinh trong diem (31.8.11)" xfId="538"/>
    <cellStyle name="2_Tong hop so lieu_pvhung.skhdt 20117113152041 Danh muc cong trinh trong diem" xfId="539"/>
    <cellStyle name="2_Tong hop so lieu_Worksheet in C: Users Administrator AppData Roaming eOffice TMP12345S BC cong trinh trong diem 2011-2015 den thang 8-2012" xfId="540"/>
    <cellStyle name="2_Tong hop theo doi von TPCP" xfId="541"/>
    <cellStyle name="2_Tong hop theo doi von TPCP (BC)" xfId="542"/>
    <cellStyle name="2_Worksheet in C: Users Administrator AppData Roaming eOffice TMP12345S BC cong trinh trong diem 2011-2015 den thang 8-2012" xfId="543"/>
    <cellStyle name="20% - Accent1" xfId="544" builtinId="30" customBuiltin="1"/>
    <cellStyle name="20% - Accent1 2" xfId="545"/>
    <cellStyle name="20% - Accent2" xfId="546" builtinId="34" customBuiltin="1"/>
    <cellStyle name="20% - Accent2 2" xfId="547"/>
    <cellStyle name="20% - Accent3" xfId="548" builtinId="38" customBuiltin="1"/>
    <cellStyle name="20% - Accent3 2" xfId="549"/>
    <cellStyle name="20% - Accent4" xfId="550" builtinId="42" customBuiltin="1"/>
    <cellStyle name="20% - Accent4 2" xfId="551"/>
    <cellStyle name="20% - Accent5" xfId="552" builtinId="46" customBuiltin="1"/>
    <cellStyle name="20% - Accent5 2" xfId="553"/>
    <cellStyle name="20% - Accent6" xfId="554" builtinId="50" customBuiltin="1"/>
    <cellStyle name="20% - Accent6 2" xfId="555"/>
    <cellStyle name="3" xfId="556"/>
    <cellStyle name="3_Bao cao tinh hinh thuc hien KH 2009 den 31-01-10" xfId="557"/>
    <cellStyle name="4" xfId="558"/>
    <cellStyle name="40% - Accent1" xfId="559" builtinId="31" customBuiltin="1"/>
    <cellStyle name="40% - Accent1 2" xfId="560"/>
    <cellStyle name="40% - Accent2" xfId="561" builtinId="35" customBuiltin="1"/>
    <cellStyle name="40% - Accent2 2" xfId="562"/>
    <cellStyle name="40% - Accent3" xfId="563" builtinId="39" customBuiltin="1"/>
    <cellStyle name="40% - Accent3 2" xfId="564"/>
    <cellStyle name="40% - Accent4" xfId="565" builtinId="43" customBuiltin="1"/>
    <cellStyle name="40% - Accent4 2" xfId="566"/>
    <cellStyle name="40% - Accent5" xfId="567" builtinId="47" customBuiltin="1"/>
    <cellStyle name="40% - Accent5 2" xfId="568"/>
    <cellStyle name="40% - Accent6" xfId="569" builtinId="51" customBuiltin="1"/>
    <cellStyle name="40% - Accent6 2" xfId="570"/>
    <cellStyle name="52" xfId="571"/>
    <cellStyle name="60% - Accent1" xfId="572" builtinId="32" customBuiltin="1"/>
    <cellStyle name="60% - Accent1 2" xfId="573"/>
    <cellStyle name="60% - Accent2" xfId="574" builtinId="36" customBuiltin="1"/>
    <cellStyle name="60% - Accent2 2" xfId="575"/>
    <cellStyle name="60% - Accent3" xfId="576" builtinId="40" customBuiltin="1"/>
    <cellStyle name="60% - Accent3 2" xfId="577"/>
    <cellStyle name="60% - Accent4" xfId="578" builtinId="44" customBuiltin="1"/>
    <cellStyle name="60% - Accent4 2" xfId="579"/>
    <cellStyle name="60% - Accent5" xfId="580" builtinId="48" customBuiltin="1"/>
    <cellStyle name="60% - Accent5 2" xfId="581"/>
    <cellStyle name="60% - Accent6" xfId="582" builtinId="52" customBuiltin="1"/>
    <cellStyle name="60% - Accent6 2" xfId="583"/>
    <cellStyle name="Accent1" xfId="584" builtinId="29" customBuiltin="1"/>
    <cellStyle name="Accent1 2" xfId="585"/>
    <cellStyle name="Accent2" xfId="586" builtinId="33" customBuiltin="1"/>
    <cellStyle name="Accent2 2" xfId="587"/>
    <cellStyle name="Accent3" xfId="588" builtinId="37" customBuiltin="1"/>
    <cellStyle name="Accent3 2" xfId="589"/>
    <cellStyle name="Accent4" xfId="590" builtinId="41" customBuiltin="1"/>
    <cellStyle name="Accent4 2" xfId="591"/>
    <cellStyle name="Accent5" xfId="592" builtinId="45" customBuiltin="1"/>
    <cellStyle name="Accent5 2" xfId="593"/>
    <cellStyle name="Accent6" xfId="594" builtinId="49" customBuiltin="1"/>
    <cellStyle name="Accent6 2" xfId="595"/>
    <cellStyle name="ÅëÈ­ [0]_¿ì¹°Åë" xfId="596"/>
    <cellStyle name="AeE­ [0]_INQUIRY ¿?¾÷AßAø " xfId="597"/>
    <cellStyle name="ÅëÈ­_¿ì¹°Åë" xfId="598"/>
    <cellStyle name="AeE­_INQUIRY ¿?¾÷AßAø " xfId="599"/>
    <cellStyle name="ÄÞ¸¶ [0]_¿ì¹°Åë" xfId="600"/>
    <cellStyle name="AÞ¸¶ [0]_INQUIRY ¿?¾÷AßAø " xfId="601"/>
    <cellStyle name="ÄÞ¸¶_¿ì¹°Åë" xfId="602"/>
    <cellStyle name="AÞ¸¶_INQUIRY ¿?¾÷AßAø " xfId="603"/>
    <cellStyle name="AutoFormat-Optionen" xfId="604"/>
    <cellStyle name="AutoFormat-Optionen 10" xfId="605"/>
    <cellStyle name="AutoFormat-Optionen 16" xfId="606"/>
    <cellStyle name="AutoFormat-Optionen 2" xfId="607"/>
    <cellStyle name="AutoFormat-Optionen 2 2" xfId="608"/>
    <cellStyle name="AutoFormat-Optionen 3" xfId="609"/>
    <cellStyle name="AutoFormat-Optionen 4" xfId="610"/>
    <cellStyle name="AutoFormat-Optionen 6" xfId="611"/>
    <cellStyle name="AutoFormat-Optionen 7" xfId="612"/>
    <cellStyle name="AutoFormat-Optionen 8" xfId="613"/>
    <cellStyle name="AutoFormat-Optionen_B9-CTMTQG" xfId="614"/>
    <cellStyle name="Bad" xfId="615" builtinId="27" customBuiltin="1"/>
    <cellStyle name="Bad 2" xfId="616"/>
    <cellStyle name="Bình Thường_Cat phay" xfId="617"/>
    <cellStyle name="C?AØ_¿?¾÷CoE² " xfId="618"/>
    <cellStyle name="Ç¥ÁØ_´çÃÊ±¸ÀÔ»ý»ê" xfId="619"/>
    <cellStyle name="C￥AØ_¿μ¾÷CoE² " xfId="620"/>
    <cellStyle name="Calc Currency (0)" xfId="621"/>
    <cellStyle name="Calc Currency (0) 2" xfId="622"/>
    <cellStyle name="Calc Currency (2)" xfId="623"/>
    <cellStyle name="Calc Percent (0)" xfId="624"/>
    <cellStyle name="Calc Percent (1)" xfId="625"/>
    <cellStyle name="Calc Percent (2)" xfId="626"/>
    <cellStyle name="Calc Units (0)" xfId="627"/>
    <cellStyle name="Calc Units (1)" xfId="628"/>
    <cellStyle name="Calc Units (2)" xfId="629"/>
    <cellStyle name="Calculation" xfId="630" builtinId="22" customBuiltin="1"/>
    <cellStyle name="Calculation 2" xfId="631"/>
    <cellStyle name="category" xfId="632"/>
    <cellStyle name="category 2" xfId="633"/>
    <cellStyle name="Check Cell" xfId="634" builtinId="23" customBuiltin="1"/>
    <cellStyle name="Check Cell 2" xfId="635"/>
    <cellStyle name="CHUONG" xfId="636"/>
    <cellStyle name="Comma" xfId="637" builtinId="3"/>
    <cellStyle name="Comma [0] 2" xfId="638"/>
    <cellStyle name="Comma [0] 2 2" xfId="639"/>
    <cellStyle name="Comma [0] 2 2 2" xfId="640"/>
    <cellStyle name="Comma [0] 2 3" xfId="641"/>
    <cellStyle name="Comma [0] 2_Bieu chi tieu NQ-HDNDT" xfId="642"/>
    <cellStyle name="Comma [0] 3" xfId="643"/>
    <cellStyle name="Comma [0] 3 2" xfId="644"/>
    <cellStyle name="Comma [0] 4" xfId="645"/>
    <cellStyle name="Comma [0] 4 2" xfId="646"/>
    <cellStyle name="Comma [0] 5" xfId="647"/>
    <cellStyle name="Comma [0] 6" xfId="648"/>
    <cellStyle name="Comma [00]" xfId="649"/>
    <cellStyle name="Comma 10" xfId="650"/>
    <cellStyle name="Comma 10 2" xfId="651"/>
    <cellStyle name="Comma 10 2 2" xfId="652"/>
    <cellStyle name="Comma 10 3" xfId="653"/>
    <cellStyle name="Comma 10 4" xfId="654"/>
    <cellStyle name="Comma 10 5" xfId="655"/>
    <cellStyle name="Comma 11" xfId="656"/>
    <cellStyle name="Comma 11 2" xfId="657"/>
    <cellStyle name="Comma 12" xfId="658"/>
    <cellStyle name="Comma 12 2" xfId="659"/>
    <cellStyle name="Comma 13" xfId="660"/>
    <cellStyle name="Comma 13 2" xfId="661"/>
    <cellStyle name="Comma 14" xfId="662"/>
    <cellStyle name="Comma 14 2" xfId="663"/>
    <cellStyle name="Comma 15" xfId="664"/>
    <cellStyle name="Comma 15 2" xfId="665"/>
    <cellStyle name="Comma 16" xfId="666"/>
    <cellStyle name="Comma 16 2" xfId="667"/>
    <cellStyle name="Comma 17" xfId="668"/>
    <cellStyle name="Comma 17 2" xfId="669"/>
    <cellStyle name="Comma 18" xfId="670"/>
    <cellStyle name="Comma 18 2" xfId="671"/>
    <cellStyle name="Comma 19" xfId="672"/>
    <cellStyle name="Comma 2" xfId="673"/>
    <cellStyle name="Comma 2 2" xfId="674"/>
    <cellStyle name="Comma 2 3" xfId="675"/>
    <cellStyle name="Comma 2 4" xfId="676"/>
    <cellStyle name="Comma 2 4 2" xfId="677"/>
    <cellStyle name="Comma 2 5" xfId="678"/>
    <cellStyle name="Comma 2 5 2" xfId="679"/>
    <cellStyle name="Comma 2 6" xfId="680"/>
    <cellStyle name="Comma 2 7" xfId="681"/>
    <cellStyle name="Comma 2_B9-CTMTQG" xfId="682"/>
    <cellStyle name="Comma 20" xfId="683"/>
    <cellStyle name="Comma 21" xfId="684"/>
    <cellStyle name="Comma 22" xfId="685"/>
    <cellStyle name="Comma 22 3" xfId="686"/>
    <cellStyle name="Comma 23" xfId="687"/>
    <cellStyle name="Comma 24" xfId="688"/>
    <cellStyle name="Comma 25" xfId="1463"/>
    <cellStyle name="Comma 3" xfId="689"/>
    <cellStyle name="Comma 3 2" xfId="690"/>
    <cellStyle name="Comma 3 3" xfId="691"/>
    <cellStyle name="Comma 3_B9-CTMTQG" xfId="692"/>
    <cellStyle name="Comma 3_BC 6 thang_Phu Luc" xfId="693"/>
    <cellStyle name="Comma 4" xfId="694"/>
    <cellStyle name="Comma 4 2" xfId="695"/>
    <cellStyle name="Comma 4 2 2" xfId="696"/>
    <cellStyle name="Comma 5" xfId="697"/>
    <cellStyle name="Comma 5 2" xfId="698"/>
    <cellStyle name="Comma 6" xfId="699"/>
    <cellStyle name="Comma 6 2" xfId="700"/>
    <cellStyle name="Comma 6 2 2" xfId="701"/>
    <cellStyle name="Comma 6 3" xfId="702"/>
    <cellStyle name="Comma 6 3 2" xfId="703"/>
    <cellStyle name="Comma 6 4" xfId="704"/>
    <cellStyle name="Comma 7" xfId="705"/>
    <cellStyle name="Comma 7 2" xfId="706"/>
    <cellStyle name="Comma 7 3" xfId="707"/>
    <cellStyle name="Comma 8" xfId="708"/>
    <cellStyle name="Comma 8 2" xfId="709"/>
    <cellStyle name="Comma 8 3" xfId="710"/>
    <cellStyle name="Comma 9" xfId="711"/>
    <cellStyle name="Comma 9 2" xfId="712"/>
    <cellStyle name="comma zerodec" xfId="713"/>
    <cellStyle name="comma zerodec 2" xfId="714"/>
    <cellStyle name="comma zerodec 2 2" xfId="715"/>
    <cellStyle name="Comma0" xfId="716"/>
    <cellStyle name="Currency [00]" xfId="717"/>
    <cellStyle name="Currency0" xfId="718"/>
    <cellStyle name="Currency1" xfId="719"/>
    <cellStyle name="Currency1 2" xfId="720"/>
    <cellStyle name="Currency1 2 2" xfId="721"/>
    <cellStyle name="Date" xfId="722"/>
    <cellStyle name="Date Short" xfId="723"/>
    <cellStyle name="Date_1 Bieu 6 thang nam 2011" xfId="724"/>
    <cellStyle name="Decimal" xfId="725"/>
    <cellStyle name="DELTA" xfId="726"/>
    <cellStyle name="Dezimal [0]_68574_Materialbedarfsliste" xfId="727"/>
    <cellStyle name="Dezimal_68574_Materialbedarfsliste" xfId="728"/>
    <cellStyle name="Dollar (zero dec)" xfId="729"/>
    <cellStyle name="Dollar (zero dec) 2" xfId="730"/>
    <cellStyle name="Dollar (zero dec) 2 2" xfId="731"/>
    <cellStyle name="Enter Currency (0)" xfId="732"/>
    <cellStyle name="Enter Currency (2)" xfId="733"/>
    <cellStyle name="Enter Units (0)" xfId="734"/>
    <cellStyle name="Enter Units (1)" xfId="735"/>
    <cellStyle name="Enter Units (2)" xfId="736"/>
    <cellStyle name="Euro" xfId="737"/>
    <cellStyle name="Explanatory Text" xfId="738" builtinId="53" customBuiltin="1"/>
    <cellStyle name="Explanatory Text 2" xfId="739"/>
    <cellStyle name="Fixed" xfId="740"/>
    <cellStyle name="Good" xfId="741" builtinId="26" customBuiltin="1"/>
    <cellStyle name="Good 2" xfId="742"/>
    <cellStyle name="Grey" xfId="743"/>
    <cellStyle name="Grey 2" xfId="744"/>
    <cellStyle name="ha" xfId="745"/>
    <cellStyle name="Header" xfId="746"/>
    <cellStyle name="Header1" xfId="747"/>
    <cellStyle name="Header1 2" xfId="748"/>
    <cellStyle name="Header2" xfId="749"/>
    <cellStyle name="Header2 2" xfId="750"/>
    <cellStyle name="Heading 1" xfId="751" builtinId="16" customBuiltin="1"/>
    <cellStyle name="Heading 1 2" xfId="752"/>
    <cellStyle name="Heading 2" xfId="753" builtinId="17" customBuiltin="1"/>
    <cellStyle name="Heading 2 2" xfId="754"/>
    <cellStyle name="Heading 3" xfId="755" builtinId="18" customBuiltin="1"/>
    <cellStyle name="Heading 3 2" xfId="756"/>
    <cellStyle name="Heading 4" xfId="757" builtinId="19" customBuiltin="1"/>
    <cellStyle name="Heading 4 2" xfId="758"/>
    <cellStyle name="HEADING1" xfId="759"/>
    <cellStyle name="HEADING1 2" xfId="760"/>
    <cellStyle name="HEADING1 2 2" xfId="761"/>
    <cellStyle name="HEADING2" xfId="762"/>
    <cellStyle name="HEADING2 2" xfId="763"/>
    <cellStyle name="HEADING2 2 2" xfId="764"/>
    <cellStyle name="headoption" xfId="765"/>
    <cellStyle name="Hoa-Scholl" xfId="766"/>
    <cellStyle name="Input" xfId="767" builtinId="20" customBuiltin="1"/>
    <cellStyle name="Input [yellow]" xfId="768"/>
    <cellStyle name="Input [yellow] 2" xfId="769"/>
    <cellStyle name="Input 2" xfId="770"/>
    <cellStyle name="Input 3" xfId="771"/>
    <cellStyle name="Input 4" xfId="772"/>
    <cellStyle name="Input 5" xfId="773"/>
    <cellStyle name="Input 6" xfId="774"/>
    <cellStyle name="Input 7" xfId="775"/>
    <cellStyle name="Ledger 17 x 11 in" xfId="776"/>
    <cellStyle name="Ledger 17 x 11 in 2" xfId="777"/>
    <cellStyle name="Line" xfId="778"/>
    <cellStyle name="Line 2" xfId="779"/>
    <cellStyle name="Link Currency (0)" xfId="780"/>
    <cellStyle name="Link Currency (2)" xfId="781"/>
    <cellStyle name="Link Units (0)" xfId="782"/>
    <cellStyle name="Link Units (1)" xfId="783"/>
    <cellStyle name="Link Units (2)" xfId="784"/>
    <cellStyle name="Linked Cell" xfId="785" builtinId="24" customBuiltin="1"/>
    <cellStyle name="Linked Cell 2" xfId="786"/>
    <cellStyle name="Loai CBDT" xfId="787"/>
    <cellStyle name="Loai CT" xfId="788"/>
    <cellStyle name="Loai GD" xfId="789"/>
    <cellStyle name="Millares [0]_Well Timing" xfId="790"/>
    <cellStyle name="Millares_Well Timing" xfId="791"/>
    <cellStyle name="Model" xfId="792"/>
    <cellStyle name="Model 2" xfId="793"/>
    <cellStyle name="moi" xfId="794"/>
    <cellStyle name="moi 2" xfId="795"/>
    <cellStyle name="Moneda [0]_Well Timing" xfId="796"/>
    <cellStyle name="Moneda_Well Timing" xfId="797"/>
    <cellStyle name="Monétaire [0]_TARIFFS DB" xfId="798"/>
    <cellStyle name="Monétaire_TARIFFS DB" xfId="799"/>
    <cellStyle name="n" xfId="800"/>
    <cellStyle name="n 2" xfId="801"/>
    <cellStyle name="n_1 Bieu 6 thang nam 2011" xfId="802"/>
    <cellStyle name="n_17 bieu (hung cap nhap)" xfId="803"/>
    <cellStyle name="n_Bao cao doan cong tac cua Bo thang 4-2010" xfId="804"/>
    <cellStyle name="n_Bao cao tinh hinh thuc hien KH 2009 den 31-01-10" xfId="805"/>
    <cellStyle name="n_Bieu 01 UB(hung)" xfId="806"/>
    <cellStyle name="n_Bieu chi tieu NQ-HDNDT" xfId="807"/>
    <cellStyle name="n_Bieu mau ke hoach 2013" xfId="808"/>
    <cellStyle name="n_Bieu mau KH 2013 (dia phuong)" xfId="809"/>
    <cellStyle name="n_Book1" xfId="810"/>
    <cellStyle name="n_Book1_Bieu du thao QD von ho tro co MT" xfId="811"/>
    <cellStyle name="n_Book1_Bieu du thao QD von ho tro co MT 3" xfId="812"/>
    <cellStyle name="n_Chi tieu 5 nam" xfId="813"/>
    <cellStyle name="n_Ke hoach 2010 (theo doi)" xfId="814"/>
    <cellStyle name="n_Ke hoach 2012" xfId="815"/>
    <cellStyle name="n_KH 2013_KKT_Phuluc(sửa lần cuối)" xfId="816"/>
    <cellStyle name="n_KTXH (02)" xfId="817"/>
    <cellStyle name="n_phu luc 6 thang gui bo" xfId="818"/>
    <cellStyle name="n_Phu luc BC KTXH" xfId="819"/>
    <cellStyle name="n_Tong hop so lieu" xfId="820"/>
    <cellStyle name="n_Tong hop theo doi von TPCP (BC)" xfId="821"/>
    <cellStyle name="Neutral" xfId="822" builtinId="28" customBuiltin="1"/>
    <cellStyle name="Neutral 2" xfId="823"/>
    <cellStyle name="New Times Roman" xfId="824"/>
    <cellStyle name="New Times Roman 2" xfId="825"/>
    <cellStyle name="New Times Roman 2 2" xfId="826"/>
    <cellStyle name="no dec" xfId="827"/>
    <cellStyle name="no dec 2" xfId="828"/>
    <cellStyle name="no dec 2 2" xfId="829"/>
    <cellStyle name="ÑONVÒ" xfId="830"/>
    <cellStyle name="Normal" xfId="0" builtinId="0"/>
    <cellStyle name="Normal - Style1" xfId="831"/>
    <cellStyle name="Normal - Style1 2" xfId="832"/>
    <cellStyle name="Normal - Style1 3" xfId="833"/>
    <cellStyle name="Normal - Style1 3 2" xfId="834"/>
    <cellStyle name="Normal - Style1 4" xfId="835"/>
    <cellStyle name="Normal - Style1 5" xfId="836"/>
    <cellStyle name="Normal - Style1_Phu luc BC KTXH" xfId="837"/>
    <cellStyle name="Normal - 유형1" xfId="838"/>
    <cellStyle name="Normal 10" xfId="839"/>
    <cellStyle name="Normal 10 2" xfId="840"/>
    <cellStyle name="Normal 10 2 2" xfId="841"/>
    <cellStyle name="Normal 10 3" xfId="842"/>
    <cellStyle name="Normal 10 4" xfId="843"/>
    <cellStyle name="Normal 11" xfId="844"/>
    <cellStyle name="Normal 11 2" xfId="845"/>
    <cellStyle name="Normal 11 2 2" xfId="846"/>
    <cellStyle name="Normal 12" xfId="847"/>
    <cellStyle name="Normal 12 2" xfId="848"/>
    <cellStyle name="Normal 12 3" xfId="849"/>
    <cellStyle name="Normal 12 4" xfId="850"/>
    <cellStyle name="Normal 13" xfId="851"/>
    <cellStyle name="Normal 13 2" xfId="852"/>
    <cellStyle name="Normal 13 3" xfId="853"/>
    <cellStyle name="Normal 13 4" xfId="854"/>
    <cellStyle name="Normal 14" xfId="855"/>
    <cellStyle name="Normal 14 2" xfId="856"/>
    <cellStyle name="Normal 15" xfId="857"/>
    <cellStyle name="Normal 15 2" xfId="858"/>
    <cellStyle name="Normal 16" xfId="859"/>
    <cellStyle name="Normal 16 2" xfId="860"/>
    <cellStyle name="Normal 16 3" xfId="861"/>
    <cellStyle name="Normal 17" xfId="862"/>
    <cellStyle name="Normal 17 2" xfId="863"/>
    <cellStyle name="Normal 17 3" xfId="864"/>
    <cellStyle name="Normal 18" xfId="865"/>
    <cellStyle name="Normal 18 2" xfId="866"/>
    <cellStyle name="Normal 19" xfId="867"/>
    <cellStyle name="Normal 19 2" xfId="868"/>
    <cellStyle name="Normal 19 3" xfId="869"/>
    <cellStyle name="Normal 2" xfId="870"/>
    <cellStyle name="Normal 2 2" xfId="871"/>
    <cellStyle name="Normal 2 2 2" xfId="872"/>
    <cellStyle name="Normal 2 2 2 2" xfId="873"/>
    <cellStyle name="Normal 2 2 2 2 2" xfId="874"/>
    <cellStyle name="Normal 2 2 2 3" xfId="875"/>
    <cellStyle name="Normal 2 2 2_Bieu cap nhat so lieu chinh thuc nam 2011" xfId="876"/>
    <cellStyle name="Normal 2 2_Bieu cap nhat so lieu chinh thuc nam 2011" xfId="877"/>
    <cellStyle name="Normal 2 3" xfId="878"/>
    <cellStyle name="Normal 2 3 2" xfId="879"/>
    <cellStyle name="Normal 2 4" xfId="880"/>
    <cellStyle name="Normal 2 4 2" xfId="881"/>
    <cellStyle name="Normal 2 5" xfId="882"/>
    <cellStyle name="Normal 2 5 2" xfId="883"/>
    <cellStyle name="Normal 2 5 3" xfId="884"/>
    <cellStyle name="Normal 2 5 4" xfId="885"/>
    <cellStyle name="Normal 2 5 5" xfId="886"/>
    <cellStyle name="Normal 2 5_FILE CHI TIEU HIEN VAT HOAN CHINH NGAY 04-12-2014" xfId="887"/>
    <cellStyle name="Normal 2 6" xfId="888"/>
    <cellStyle name="Normal 2 6 2" xfId="889"/>
    <cellStyle name="Normal 2 7" xfId="890"/>
    <cellStyle name="Normal 2 8" xfId="891"/>
    <cellStyle name="Normal 2 9" xfId="892"/>
    <cellStyle name="Normal 2_1 Bieu 6 thang nam 2011" xfId="893"/>
    <cellStyle name="Normal 20" xfId="894"/>
    <cellStyle name="Normal 21" xfId="895"/>
    <cellStyle name="Normal 22" xfId="896"/>
    <cellStyle name="Normal 23" xfId="897"/>
    <cellStyle name="Normal 24" xfId="898"/>
    <cellStyle name="Normal 25" xfId="899"/>
    <cellStyle name="Normal 26" xfId="900"/>
    <cellStyle name="Normal 27" xfId="901"/>
    <cellStyle name="Normal 28" xfId="1464"/>
    <cellStyle name="Normal 3" xfId="902"/>
    <cellStyle name="Normal 3 2" xfId="903"/>
    <cellStyle name="Normal 3 3" xfId="904"/>
    <cellStyle name="Normal 3 4" xfId="905"/>
    <cellStyle name="Normal 3 4 2" xfId="906"/>
    <cellStyle name="Normal 3 5" xfId="907"/>
    <cellStyle name="Normal 3_1 Bieu 6 thang nam 2011" xfId="908"/>
    <cellStyle name="Normal 3_17 bieu (hung cap nhap)" xfId="909"/>
    <cellStyle name="Normal 4" xfId="910"/>
    <cellStyle name="Normal 4 2" xfId="911"/>
    <cellStyle name="Normal 4 3" xfId="912"/>
    <cellStyle name="Normal 4 4" xfId="913"/>
    <cellStyle name="Normal 4_BC 6 thang_Phu Luc" xfId="914"/>
    <cellStyle name="Normal 5" xfId="915"/>
    <cellStyle name="Normal 5 2" xfId="916"/>
    <cellStyle name="Normal 5 3" xfId="917"/>
    <cellStyle name="Normal 5 4" xfId="918"/>
    <cellStyle name="Normal 5_B9-CTMTQG" xfId="919"/>
    <cellStyle name="Normal 6" xfId="920"/>
    <cellStyle name="Normal 6 2" xfId="921"/>
    <cellStyle name="Normal 6 3" xfId="922"/>
    <cellStyle name="Normal 6 4" xfId="923"/>
    <cellStyle name="Normal 6_BC 6 thang_Phu Luc" xfId="924"/>
    <cellStyle name="Normal 7" xfId="925"/>
    <cellStyle name="Normal 8" xfId="926"/>
    <cellStyle name="Normal 8 2 3" xfId="927"/>
    <cellStyle name="Normal 9" xfId="928"/>
    <cellStyle name="Normal_17 bieu (hung cap nhap)" xfId="929"/>
    <cellStyle name="Normal_bieu mau 2012 (cap nhap)" xfId="930"/>
    <cellStyle name="Normal_bieu mau KH2008" xfId="931"/>
    <cellStyle name="Normal_Bieu XDKH 2010- Dia phuong (hung)" xfId="932"/>
    <cellStyle name="Normal_CT chu yeu 6 thang 2011 (BC tinh) 2" xfId="1461"/>
    <cellStyle name="Normal_CT chu yeu 6 thang 2011 (BC tinh) 3" xfId="1462"/>
    <cellStyle name="Normal_Ket qua SXNN 2011" xfId="933"/>
    <cellStyle name="Normal_Sheet1" xfId="934"/>
    <cellStyle name="Normal_Sheet1_bieu mau 2012 (cap nhap)" xfId="935"/>
    <cellStyle name="Normal_Sheet6" xfId="936"/>
    <cellStyle name="Normal1" xfId="937"/>
    <cellStyle name="Note" xfId="938" builtinId="10" customBuiltin="1"/>
    <cellStyle name="Note 2" xfId="939"/>
    <cellStyle name="Note 3" xfId="940"/>
    <cellStyle name="Œ…‹æØ‚è [0.00]_ÆÂ¹²" xfId="941"/>
    <cellStyle name="oft Excel]_x000d__x000a_Comment=open=/f ‚ðw’è‚·‚é‚ÆAƒ†[ƒU[’è‹`ŠÖ”‚ðŠÖ”“\‚è•t‚¯‚Ìˆê——‚É“o˜^‚·‚é‚±‚Æ‚ª‚Å‚«‚Ü‚·B_x000d__x000a_Maximized" xfId="942"/>
    <cellStyle name="omma [0]_Mktg Prog" xfId="943"/>
    <cellStyle name="ormal_Sheet1_1" xfId="944"/>
    <cellStyle name="Output" xfId="945" builtinId="21" customBuiltin="1"/>
    <cellStyle name="Output 2" xfId="946"/>
    <cellStyle name="paint" xfId="947"/>
    <cellStyle name="Percent [0]" xfId="948"/>
    <cellStyle name="Percent [00]" xfId="949"/>
    <cellStyle name="Percent [2]" xfId="950"/>
    <cellStyle name="Percent [2] 2" xfId="951"/>
    <cellStyle name="Percent 10" xfId="952"/>
    <cellStyle name="Percent 11" xfId="953"/>
    <cellStyle name="Percent 12" xfId="954"/>
    <cellStyle name="Percent 13" xfId="955"/>
    <cellStyle name="Percent 14" xfId="956"/>
    <cellStyle name="Percent 2" xfId="957"/>
    <cellStyle name="Percent 2 2" xfId="958"/>
    <cellStyle name="Percent 2 3" xfId="959"/>
    <cellStyle name="Percent 2_Bieu chi tieu NQ-HDNDT" xfId="960"/>
    <cellStyle name="Percent 3" xfId="961"/>
    <cellStyle name="Percent 4" xfId="962"/>
    <cellStyle name="Percent 5" xfId="963"/>
    <cellStyle name="Percent 6" xfId="964"/>
    <cellStyle name="Percent 7" xfId="965"/>
    <cellStyle name="Percent 8" xfId="966"/>
    <cellStyle name="Percent 9" xfId="967"/>
    <cellStyle name="PrePop Currency (0)" xfId="968"/>
    <cellStyle name="PrePop Currency (2)" xfId="969"/>
    <cellStyle name="PrePop Units (0)" xfId="970"/>
    <cellStyle name="PrePop Units (1)" xfId="971"/>
    <cellStyle name="PrePop Units (2)" xfId="972"/>
    <cellStyle name="pricing" xfId="973"/>
    <cellStyle name="PSChar" xfId="974"/>
    <cellStyle name="PSHeading" xfId="975"/>
    <cellStyle name="PSHeading 2" xfId="976"/>
    <cellStyle name="subhead" xfId="977"/>
    <cellStyle name="subhead 2" xfId="978"/>
    <cellStyle name="T" xfId="979"/>
    <cellStyle name="T 2" xfId="980"/>
    <cellStyle name="T 2 2" xfId="981"/>
    <cellStyle name="T_02. BIEU NQDH XV" xfId="982"/>
    <cellStyle name="T_1 Bieu 6 thang nam 2011" xfId="983"/>
    <cellStyle name="T_1 Bieu 6 thang nam 2011 2" xfId="984"/>
    <cellStyle name="T_1 Bieu 6 thang nam 2011_02. BIEU NQDH XV" xfId="985"/>
    <cellStyle name="T_1 Bieu 6 thang nam 2011_BIEU BAO CAO KTXH 2015, PHNV 2016 (10.2015)" xfId="986"/>
    <cellStyle name="T_1 Bieu 6 thang nam 2011_Phu luc BC KTXH" xfId="987"/>
    <cellStyle name="T_1 Bieu 6 thang nam 2011_THANH 15.10" xfId="988"/>
    <cellStyle name="T_1 Bieu 6 thang nam 2011_Worksheet in F: BAO CAO KTXH 2015 BAO CAO CUA CAC PHONG THCL DAU TU PHAT TRIEN VA CONG TRINH TRONG DIEM (2)" xfId="989"/>
    <cellStyle name="T_Bao cao tinh hinh thuc hien KH 2009 den 31-01-10" xfId="990"/>
    <cellStyle name="T_Bao cao tinh hinh thuc hien KH 2009 den 31-01-10 2" xfId="991"/>
    <cellStyle name="T_Bao cao tinh hinh thuc hien KH 2009 den 31-01-10_02. BIEU NQDH XV" xfId="992"/>
    <cellStyle name="T_Bao cao tinh hinh thuc hien KH 2009 den 31-01-10_BIEU BAO CAO KTXH 2015, PHNV 2016 (10.2015)" xfId="993"/>
    <cellStyle name="T_Bao cao tinh hinh thuc hien KH 2009 den 31-01-10_Phu luc BC KTXH" xfId="994"/>
    <cellStyle name="T_Bao cao tinh hinh thuc hien KH 2009 den 31-01-10_THANH 15.10" xfId="995"/>
    <cellStyle name="T_Bao cao tinh hinh thuc hien KH 2009 den 31-01-10_Worksheet in F: BAO CAO KTXH 2015 BAO CAO CUA CAC PHONG THCL DAU TU PHAT TRIEN VA CONG TRINH TRONG DIEM (2)" xfId="996"/>
    <cellStyle name="T_BC cong trinh trong diem" xfId="997"/>
    <cellStyle name="T_BC cong trinh trong diem 2" xfId="998"/>
    <cellStyle name="T_BC cong trinh trong diem_02. BIEU NQDH XV" xfId="999"/>
    <cellStyle name="T_BC cong trinh trong diem_Bieu 6 thang nam 2012 (binh)" xfId="1000"/>
    <cellStyle name="T_BC cong trinh trong diem_Bieu 6 thang nam 2012 (binh) 2" xfId="1001"/>
    <cellStyle name="T_BC cong trinh trong diem_Bieu 6 thang nam 2012 (binh)_02. BIEU NQDH XV" xfId="1002"/>
    <cellStyle name="T_BC cong trinh trong diem_Bieu 6 thang nam 2012 (binh)_BIEU BAO CAO KTXH 2015, PHNV 2016 (10.2015)" xfId="1003"/>
    <cellStyle name="T_BC cong trinh trong diem_Bieu 6 thang nam 2012 (binh)_Phu luc BC KTXH" xfId="1004"/>
    <cellStyle name="T_BC cong trinh trong diem_Bieu 6 thang nam 2012 (binh)_THANH 15.10" xfId="1005"/>
    <cellStyle name="T_BC cong trinh trong diem_Bieu 6 thang nam 2012 (binh)_Worksheet in F: BAO CAO KTXH 2015 BAO CAO CUA CAC PHONG THCL DAU TU PHAT TRIEN VA CONG TRINH TRONG DIEM (2)" xfId="1006"/>
    <cellStyle name="T_BC cong trinh trong diem_BIEU BAO CAO KTXH 2015, PHNV 2016 (10.2015)" xfId="1007"/>
    <cellStyle name="T_BC cong trinh trong diem_Phu luc BC KTXH" xfId="1008"/>
    <cellStyle name="T_BC cong trinh trong diem_THANH 15.10" xfId="1009"/>
    <cellStyle name="T_BC cong trinh trong diem_Worksheet in F: BAO CAO KTXH 2015 BAO CAO CUA CAC PHONG THCL DAU TU PHAT TRIEN VA CONG TRINH TRONG DIEM (2)" xfId="1010"/>
    <cellStyle name="T_Bc_tuan_1_CKy_6_KONTUM" xfId="1011"/>
    <cellStyle name="T_Bc_tuan_1_CKy_6_KONTUM 2" xfId="1012"/>
    <cellStyle name="T_Bc_tuan_1_CKy_6_KONTUM_02. BIEU NQDH XV" xfId="1013"/>
    <cellStyle name="T_Bc_tuan_1_CKy_6_KONTUM_Bao cao tinh hinh thuc hien KH 2009 den 31-01-10" xfId="1014"/>
    <cellStyle name="T_Bc_tuan_1_CKy_6_KONTUM_Bao cao tinh hinh thuc hien KH 2009 den 31-01-10 2" xfId="1015"/>
    <cellStyle name="T_Bc_tuan_1_CKy_6_KONTUM_Bao cao tinh hinh thuc hien KH 2009 den 31-01-10_02. BIEU NQDH XV" xfId="1016"/>
    <cellStyle name="T_Bc_tuan_1_CKy_6_KONTUM_Bao cao tinh hinh thuc hien KH 2009 den 31-01-10_BIEU BAO CAO KTXH 2015, PHNV 2016 (10.2015)" xfId="1017"/>
    <cellStyle name="T_Bc_tuan_1_CKy_6_KONTUM_Bao cao tinh hinh thuc hien KH 2009 den 31-01-10_Phu luc BC KTXH" xfId="1018"/>
    <cellStyle name="T_Bc_tuan_1_CKy_6_KONTUM_Bao cao tinh hinh thuc hien KH 2009 den 31-01-10_THANH 15.10" xfId="1019"/>
    <cellStyle name="T_Bc_tuan_1_CKy_6_KONTUM_Bao cao tinh hinh thuc hien KH 2009 den 31-01-10_Worksheet in F: BAO CAO KTXH 2015 BAO CAO CUA CAC PHONG THCL DAU TU PHAT TRIEN VA CONG TRINH TRONG DIEM (2)" xfId="1020"/>
    <cellStyle name="T_Bc_tuan_1_CKy_6_KONTUM_BIEU BAO CAO KTXH 2015, PHNV 2016 (10.2015)" xfId="1021"/>
    <cellStyle name="T_Bc_tuan_1_CKy_6_KONTUM_Bieu1" xfId="1022"/>
    <cellStyle name="T_Bc_tuan_1_CKy_6_KONTUM_Bieu1 2" xfId="1023"/>
    <cellStyle name="T_Bc_tuan_1_CKy_6_KONTUM_Bieu1_02. BIEU NQDH XV" xfId="1024"/>
    <cellStyle name="T_Bc_tuan_1_CKy_6_KONTUM_Bieu1_BIEU BAO CAO KTXH 2015, PHNV 2016 (10.2015)" xfId="1025"/>
    <cellStyle name="T_Bc_tuan_1_CKy_6_KONTUM_Bieu1_Phu luc BC KTXH" xfId="1026"/>
    <cellStyle name="T_Bc_tuan_1_CKy_6_KONTUM_Bieu1_THANH 15.10" xfId="1027"/>
    <cellStyle name="T_Bc_tuan_1_CKy_6_KONTUM_Bieu1_Worksheet in F: BAO CAO KTXH 2015 BAO CAO CUA CAC PHONG THCL DAU TU PHAT TRIEN VA CONG TRINH TRONG DIEM (2)" xfId="1028"/>
    <cellStyle name="T_Bc_tuan_1_CKy_6_KONTUM_CVLN_ _09_SKH-STC thuc hien KH 2008 keo dai_29-9-09_THE" xfId="1029"/>
    <cellStyle name="T_Bc_tuan_1_CKy_6_KONTUM_CVLN_ _09_SKH-STC thuc hien KH 2008 keo dai_29-9-09_THE 2" xfId="1030"/>
    <cellStyle name="T_Bc_tuan_1_CKy_6_KONTUM_CVLN_ _09_SKH-STC thuc hien KH 2008 keo dai_29-9-09_THE_02. BIEU NQDH XV" xfId="1031"/>
    <cellStyle name="T_Bc_tuan_1_CKy_6_KONTUM_CVLN_ _09_SKH-STC thuc hien KH 2008 keo dai_29-9-09_THE_BIEU BAO CAO KTXH 2015, PHNV 2016 (10.2015)" xfId="1032"/>
    <cellStyle name="T_Bc_tuan_1_CKy_6_KONTUM_CVLN_ _09_SKH-STC thuc hien KH 2008 keo dai_29-9-09_THE_Phu luc BC KTXH" xfId="1033"/>
    <cellStyle name="T_Bc_tuan_1_CKy_6_KONTUM_CVLN_ _09_SKH-STC thuc hien KH 2008 keo dai_29-9-09_THE_THANH 15.10" xfId="1034"/>
    <cellStyle name="T_Bc_tuan_1_CKy_6_KONTUM_CVLN_ _09_SKH-STC thuc hien KH 2008 keo dai_29-9-09_THE_Worksheet in F: BAO CAO KTXH 2015 BAO CAO CUA CAC PHONG THCL DAU TU PHAT TRIEN VA CONG TRINH TRONG DIEM (2)" xfId="1035"/>
    <cellStyle name="T_Bc_tuan_1_CKy_6_KONTUM_Phu luc BC KTXH" xfId="1036"/>
    <cellStyle name="T_Bc_tuan_1_CKy_6_KONTUM_THANH 15.10" xfId="1037"/>
    <cellStyle name="T_Bc_tuan_1_CKy_6_KONTUM_Worksheet in F: BAO CAO KTXH 2015 BAO CAO CUA CAC PHONG THCL DAU TU PHAT TRIEN VA CONG TRINH TRONG DIEM (2)" xfId="1038"/>
    <cellStyle name="T_Bieu 01 UB(hung)" xfId="1039"/>
    <cellStyle name="T_Bieu 01 UB(hung) 2" xfId="1040"/>
    <cellStyle name="T_Bieu 01 UB(hung)_02. BIEU NQDH XV" xfId="1041"/>
    <cellStyle name="T_Bieu 01 UB(hung)_BIEU BAO CAO KTXH 2015, PHNV 2016 (10.2015)" xfId="1042"/>
    <cellStyle name="T_Bieu 01 UB(hung)_Phu luc BC KTXH" xfId="1043"/>
    <cellStyle name="T_Bieu 01 UB(hung)_THANH 15.10" xfId="1044"/>
    <cellStyle name="T_Bieu 01 UB(hung)_Worksheet in F: BAO CAO KTXH 2015 BAO CAO CUA CAC PHONG THCL DAU TU PHAT TRIEN VA CONG TRINH TRONG DIEM (2)" xfId="1045"/>
    <cellStyle name="T_BIEU BAO CAO KTXH 2015, PHNV 2016 (10.2015)" xfId="1046"/>
    <cellStyle name="T_Bieu chi tieu NQ-HDNDT" xfId="1047"/>
    <cellStyle name="T_Bieu chi tieu NQ-HDNDT 2" xfId="1048"/>
    <cellStyle name="T_Bieu chi tieu NQ-HDNDT_02. BIEU NQDH XV" xfId="1049"/>
    <cellStyle name="T_Bieu chi tieu NQ-HDNDT_BIEU BAO CAO KTXH 2015, PHNV 2016 (10.2015)" xfId="1050"/>
    <cellStyle name="T_Bieu chi tieu NQ-HDNDT_Phu luc BC KTXH" xfId="1051"/>
    <cellStyle name="T_Bieu chi tieu NQ-HDNDT_THANH 15.10" xfId="1052"/>
    <cellStyle name="T_Bieu chi tieu NQ-HDNDT_Worksheet in F: BAO CAO KTXH 2015 BAO CAO CUA CAC PHONG THCL DAU TU PHAT TRIEN VA CONG TRINH TRONG DIEM (2)" xfId="1053"/>
    <cellStyle name="T_Bieu mau KH 2013 (dia phuong)" xfId="1054"/>
    <cellStyle name="T_Bieu mau KH 2013 (dia phuong) 2" xfId="1055"/>
    <cellStyle name="T_Bieu mau KH 2013 (dia phuong)_02. BIEU NQDH XV" xfId="1056"/>
    <cellStyle name="T_Bieu mau KH 2013 (dia phuong)_BIEU BAO CAO KTXH 2015, PHNV 2016 (10.2015)" xfId="1057"/>
    <cellStyle name="T_Bieu mau KH 2013 (dia phuong)_Phu luc BC KTXH" xfId="1058"/>
    <cellStyle name="T_Bieu mau KH 2013 (dia phuong)_THANH 15.10" xfId="1059"/>
    <cellStyle name="T_Bieu mau KH 2013 (dia phuong)_Worksheet in F: BAO CAO KTXH 2015 BAO CAO CUA CAC PHONG THCL DAU TU PHAT TRIEN VA CONG TRINH TRONG DIEM (2)" xfId="1060"/>
    <cellStyle name="T_Bieu1" xfId="1061"/>
    <cellStyle name="T_Bieu1 2" xfId="1062"/>
    <cellStyle name="T_Bieu1_02. BIEU NQDH XV" xfId="1063"/>
    <cellStyle name="T_Bieu1_BIEU BAO CAO KTXH 2015, PHNV 2016 (10.2015)" xfId="1064"/>
    <cellStyle name="T_Bieu1_Phu luc BC KTXH" xfId="1065"/>
    <cellStyle name="T_Bieu1_THANH 15.10" xfId="1066"/>
    <cellStyle name="T_Bieu1_Worksheet in F: BAO CAO KTXH 2015 BAO CAO CUA CAC PHONG THCL DAU TU PHAT TRIEN VA CONG TRINH TRONG DIEM (2)" xfId="1067"/>
    <cellStyle name="T_Book1" xfId="1068"/>
    <cellStyle name="T_Book1 2" xfId="1069"/>
    <cellStyle name="T_Book1_02. BIEU NQDH XV" xfId="1070"/>
    <cellStyle name="T_Book1_Bao cao tinh hinh thuc hien KH 2009 den 31-01-10" xfId="1071"/>
    <cellStyle name="T_Book1_Bao cao tinh hinh thuc hien KH 2009 den 31-01-10 2" xfId="1072"/>
    <cellStyle name="T_Book1_Bao cao tinh hinh thuc hien KH 2009 den 31-01-10_02. BIEU NQDH XV" xfId="1073"/>
    <cellStyle name="T_Book1_Bao cao tinh hinh thuc hien KH 2009 den 31-01-10_BIEU BAO CAO KTXH 2015, PHNV 2016 (10.2015)" xfId="1074"/>
    <cellStyle name="T_Book1_Bao cao tinh hinh thuc hien KH 2009 den 31-01-10_Phu luc BC KTXH" xfId="1075"/>
    <cellStyle name="T_Book1_Bao cao tinh hinh thuc hien KH 2009 den 31-01-10_THANH 15.10" xfId="1076"/>
    <cellStyle name="T_Book1_Bao cao tinh hinh thuc hien KH 2009 den 31-01-10_Worksheet in F: BAO CAO KTXH 2015 BAO CAO CUA CAC PHONG THCL DAU TU PHAT TRIEN VA CONG TRINH TRONG DIEM (2)" xfId="1077"/>
    <cellStyle name="T_Book1_BIEU BAO CAO KTXH 2015, PHNV 2016 (10.2015)" xfId="1078"/>
    <cellStyle name="T_Book1_Bieu1" xfId="1079"/>
    <cellStyle name="T_Book1_Bieu1 2" xfId="1080"/>
    <cellStyle name="T_Book1_Bieu1_02. BIEU NQDH XV" xfId="1081"/>
    <cellStyle name="T_Book1_Bieu1_BIEU BAO CAO KTXH 2015, PHNV 2016 (10.2015)" xfId="1082"/>
    <cellStyle name="T_Book1_Bieu1_Phu luc BC KTXH" xfId="1083"/>
    <cellStyle name="T_Book1_Bieu1_THANH 15.10" xfId="1084"/>
    <cellStyle name="T_Book1_Bieu1_Worksheet in F: BAO CAO KTXH 2015 BAO CAO CUA CAC PHONG THCL DAU TU PHAT TRIEN VA CONG TRINH TRONG DIEM (2)" xfId="1085"/>
    <cellStyle name="T_Book1_Book1" xfId="1086"/>
    <cellStyle name="T_Book1_Book1 2" xfId="1087"/>
    <cellStyle name="T_Book1_Book1_02. BIEU NQDH XV" xfId="1088"/>
    <cellStyle name="T_Book1_Book1_BIEU BAO CAO KTXH 2015, PHNV 2016 (10.2015)" xfId="1089"/>
    <cellStyle name="T_Book1_Book1_Phu luc BC KTXH" xfId="1090"/>
    <cellStyle name="T_Book1_Book1_THANH 15.10" xfId="1091"/>
    <cellStyle name="T_Book1_Book1_Worksheet in F: BAO CAO KTXH 2015 BAO CAO CUA CAC PHONG THCL DAU TU PHAT TRIEN VA CONG TRINH TRONG DIEM (2)" xfId="1092"/>
    <cellStyle name="T_Book1_Phu luc BC KTXH" xfId="1093"/>
    <cellStyle name="T_Book1_Ra soat KH 2008 (chinh thuc)" xfId="1094"/>
    <cellStyle name="T_Book1_Ra soat KH 2008 (chinh thuc) 2" xfId="1095"/>
    <cellStyle name="T_Book1_Ra soat KH 2008 (chinh thuc)_02. BIEU NQDH XV" xfId="1096"/>
    <cellStyle name="T_Book1_Ra soat KH 2008 (chinh thuc)_BIEU BAO CAO KTXH 2015, PHNV 2016 (10.2015)" xfId="1097"/>
    <cellStyle name="T_Book1_Ra soat KH 2008 (chinh thuc)_Phu luc BC KTXH" xfId="1098"/>
    <cellStyle name="T_Book1_Ra soat KH 2008 (chinh thuc)_THANH 15.10" xfId="1099"/>
    <cellStyle name="T_Book1_Ra soat KH 2008 (chinh thuc)_Worksheet in F: BAO CAO KTXH 2015 BAO CAO CUA CAC PHONG THCL DAU TU PHAT TRIEN VA CONG TRINH TRONG DIEM (2)" xfId="1100"/>
    <cellStyle name="T_Book1_Ra soat KH 2009 (chinh thuc o nha)" xfId="1101"/>
    <cellStyle name="T_Book1_Ra soat KH 2009 (chinh thuc o nha) 2" xfId="1102"/>
    <cellStyle name="T_Book1_Ra soat KH 2009 (chinh thuc o nha)_02. BIEU NQDH XV" xfId="1103"/>
    <cellStyle name="T_Book1_Ra soat KH 2009 (chinh thuc o nha)_BIEU BAO CAO KTXH 2015, PHNV 2016 (10.2015)" xfId="1104"/>
    <cellStyle name="T_Book1_Ra soat KH 2009 (chinh thuc o nha)_Phu luc BC KTXH" xfId="1105"/>
    <cellStyle name="T_Book1_Ra soat KH 2009 (chinh thuc o nha)_THANH 15.10" xfId="1106"/>
    <cellStyle name="T_Book1_Ra soat KH 2009 (chinh thuc o nha)_Worksheet in F: BAO CAO KTXH 2015 BAO CAO CUA CAC PHONG THCL DAU TU PHAT TRIEN VA CONG TRINH TRONG DIEM (2)" xfId="1107"/>
    <cellStyle name="T_Book1_THANH 15.10" xfId="1108"/>
    <cellStyle name="T_Book1_Worksheet in F: BAO CAO KTXH 2015 BAO CAO CUA CAC PHONG THCL DAU TU PHAT TRIEN VA CONG TRINH TRONG DIEM (2)" xfId="1109"/>
    <cellStyle name="T_Chi tieu 5 nam" xfId="1110"/>
    <cellStyle name="T_Chi tieu 5 nam 2" xfId="1111"/>
    <cellStyle name="T_Chi tieu 5 nam_02. BIEU NQDH XV" xfId="1112"/>
    <cellStyle name="T_Chi tieu 5 nam_BC cong trinh trong diem" xfId="1113"/>
    <cellStyle name="T_Chi tieu 5 nam_BC cong trinh trong diem 2" xfId="1114"/>
    <cellStyle name="T_Chi tieu 5 nam_BC cong trinh trong diem_02. BIEU NQDH XV" xfId="1115"/>
    <cellStyle name="T_Chi tieu 5 nam_BC cong trinh trong diem_Bieu 6 thang nam 2012 (binh)" xfId="1116"/>
    <cellStyle name="T_Chi tieu 5 nam_BC cong trinh trong diem_Bieu 6 thang nam 2012 (binh) 2" xfId="1117"/>
    <cellStyle name="T_Chi tieu 5 nam_BC cong trinh trong diem_Bieu 6 thang nam 2012 (binh)_02. BIEU NQDH XV" xfId="1118"/>
    <cellStyle name="T_Chi tieu 5 nam_BC cong trinh trong diem_Bieu 6 thang nam 2012 (binh)_BIEU BAO CAO KTXH 2015, PHNV 2016 (10.2015)" xfId="1119"/>
    <cellStyle name="T_Chi tieu 5 nam_BC cong trinh trong diem_Bieu 6 thang nam 2012 (binh)_Phu luc BC KTXH" xfId="1120"/>
    <cellStyle name="T_Chi tieu 5 nam_BC cong trinh trong diem_Bieu 6 thang nam 2012 (binh)_THANH 15.10" xfId="1121"/>
    <cellStyle name="T_Chi tieu 5 nam_BC cong trinh trong diem_Bieu 6 thang nam 2012 (binh)_Worksheet in F: BAO CAO KTXH 2015 BAO CAO CUA CAC PHONG THCL DAU TU PHAT TRIEN VA CONG TRINH TRONG DIEM (2)" xfId="1122"/>
    <cellStyle name="T_Chi tieu 5 nam_BC cong trinh trong diem_BIEU BAO CAO KTXH 2015, PHNV 2016 (10.2015)" xfId="1123"/>
    <cellStyle name="T_Chi tieu 5 nam_BC cong trinh trong diem_Phu luc BC KTXH" xfId="1124"/>
    <cellStyle name="T_Chi tieu 5 nam_BC cong trinh trong diem_THANH 15.10" xfId="1125"/>
    <cellStyle name="T_Chi tieu 5 nam_BC cong trinh trong diem_Worksheet in F: BAO CAO KTXH 2015 BAO CAO CUA CAC PHONG THCL DAU TU PHAT TRIEN VA CONG TRINH TRONG DIEM (2)" xfId="1126"/>
    <cellStyle name="T_Chi tieu 5 nam_BIEU BAO CAO KTXH 2015, PHNV 2016 (10.2015)" xfId="1127"/>
    <cellStyle name="T_Chi tieu 5 nam_Danh muc cong trinh trong diem (04.5.12) (1)" xfId="1128"/>
    <cellStyle name="T_Chi tieu 5 nam_Danh muc cong trinh trong diem (04.5.12) (1) 2" xfId="1129"/>
    <cellStyle name="T_Chi tieu 5 nam_Danh muc cong trinh trong diem (04.5.12) (1)_02. BIEU NQDH XV" xfId="1130"/>
    <cellStyle name="T_Chi tieu 5 nam_Danh muc cong trinh trong diem (04.5.12) (1)_BIEU BAO CAO KTXH 2015, PHNV 2016 (10.2015)" xfId="1131"/>
    <cellStyle name="T_Chi tieu 5 nam_Danh muc cong trinh trong diem (04.5.12) (1)_Phu luc BC KTXH" xfId="1132"/>
    <cellStyle name="T_Chi tieu 5 nam_Danh muc cong trinh trong diem (04.5.12) (1)_THANH 15.10" xfId="1133"/>
    <cellStyle name="T_Chi tieu 5 nam_Danh muc cong trinh trong diem (04.5.12) (1)_Worksheet in F: BAO CAO KTXH 2015 BAO CAO CUA CAC PHONG THCL DAU TU PHAT TRIEN VA CONG TRINH TRONG DIEM (2)" xfId="1134"/>
    <cellStyle name="T_Chi tieu 5 nam_Danh muc cong trinh trong diem (15.8.11)" xfId="1135"/>
    <cellStyle name="T_Chi tieu 5 nam_Danh muc cong trinh trong diem (15.8.11) 2" xfId="1136"/>
    <cellStyle name="T_Chi tieu 5 nam_Danh muc cong trinh trong diem (15.8.11)_02. BIEU NQDH XV" xfId="1137"/>
    <cellStyle name="T_Chi tieu 5 nam_Danh muc cong trinh trong diem (15.8.11)_BIEU BAO CAO KTXH 2015, PHNV 2016 (10.2015)" xfId="1138"/>
    <cellStyle name="T_Chi tieu 5 nam_Danh muc cong trinh trong diem (15.8.11)_Phu luc BC KTXH" xfId="1139"/>
    <cellStyle name="T_Chi tieu 5 nam_Danh muc cong trinh trong diem (15.8.11)_THANH 15.10" xfId="1140"/>
    <cellStyle name="T_Chi tieu 5 nam_Danh muc cong trinh trong diem (15.8.11)_Worksheet in F: BAO CAO KTXH 2015 BAO CAO CUA CAC PHONG THCL DAU TU PHAT TRIEN VA CONG TRINH TRONG DIEM (2)" xfId="1141"/>
    <cellStyle name="T_Chi tieu 5 nam_Danh muc cong trinh trong diem (25.5.12)" xfId="1142"/>
    <cellStyle name="T_Chi tieu 5 nam_Danh muc cong trinh trong diem (25.5.12) 2" xfId="1143"/>
    <cellStyle name="T_Chi tieu 5 nam_Danh muc cong trinh trong diem (25.5.12)_02. BIEU NQDH XV" xfId="1144"/>
    <cellStyle name="T_Chi tieu 5 nam_Danh muc cong trinh trong diem (25.5.12)_BIEU BAO CAO KTXH 2015, PHNV 2016 (10.2015)" xfId="1145"/>
    <cellStyle name="T_Chi tieu 5 nam_Danh muc cong trinh trong diem (25.5.12)_Phu luc BC KTXH" xfId="1146"/>
    <cellStyle name="T_Chi tieu 5 nam_Danh muc cong trinh trong diem (25.5.12)_THANH 15.10" xfId="1147"/>
    <cellStyle name="T_Chi tieu 5 nam_Danh muc cong trinh trong diem (25.5.12)_Worksheet in F: BAO CAO KTXH 2015 BAO CAO CUA CAC PHONG THCL DAU TU PHAT TRIEN VA CONG TRINH TRONG DIEM (2)" xfId="1148"/>
    <cellStyle name="T_Chi tieu 5 nam_Danh muc cong trinh trong diem (25.9.11)" xfId="1149"/>
    <cellStyle name="T_Chi tieu 5 nam_Danh muc cong trinh trong diem (25.9.11) 2" xfId="1150"/>
    <cellStyle name="T_Chi tieu 5 nam_Danh muc cong trinh trong diem (25.9.11)_02. BIEU NQDH XV" xfId="1151"/>
    <cellStyle name="T_Chi tieu 5 nam_Danh muc cong trinh trong diem (25.9.11)_BIEU BAO CAO KTXH 2015, PHNV 2016 (10.2015)" xfId="1152"/>
    <cellStyle name="T_Chi tieu 5 nam_Danh muc cong trinh trong diem (25.9.11)_Phu luc BC KTXH" xfId="1153"/>
    <cellStyle name="T_Chi tieu 5 nam_Danh muc cong trinh trong diem (25.9.11)_THANH 15.10" xfId="1154"/>
    <cellStyle name="T_Chi tieu 5 nam_Danh muc cong trinh trong diem (25.9.11)_Worksheet in F: BAO CAO KTXH 2015 BAO CAO CUA CAC PHONG THCL DAU TU PHAT TRIEN VA CONG TRINH TRONG DIEM (2)" xfId="1155"/>
    <cellStyle name="T_Chi tieu 5 nam_Danh muc cong trinh trong diem (31.8.11)" xfId="1156"/>
    <cellStyle name="T_Chi tieu 5 nam_Danh muc cong trinh trong diem (31.8.11) 2" xfId="1157"/>
    <cellStyle name="T_Chi tieu 5 nam_Danh muc cong trinh trong diem (31.8.11)_02. BIEU NQDH XV" xfId="1158"/>
    <cellStyle name="T_Chi tieu 5 nam_Danh muc cong trinh trong diem (31.8.11)_BIEU BAO CAO KTXH 2015, PHNV 2016 (10.2015)" xfId="1159"/>
    <cellStyle name="T_Chi tieu 5 nam_Danh muc cong trinh trong diem (31.8.11)_Phu luc BC KTXH" xfId="1160"/>
    <cellStyle name="T_Chi tieu 5 nam_Danh muc cong trinh trong diem (31.8.11)_THANH 15.10" xfId="1161"/>
    <cellStyle name="T_Chi tieu 5 nam_Danh muc cong trinh trong diem (31.8.11)_Worksheet in F: BAO CAO KTXH 2015 BAO CAO CUA CAC PHONG THCL DAU TU PHAT TRIEN VA CONG TRINH TRONG DIEM (2)" xfId="1162"/>
    <cellStyle name="T_Chi tieu 5 nam_Phu luc BC KTXH" xfId="1163"/>
    <cellStyle name="T_Chi tieu 5 nam_pvhung.skhdt 20117113152041 Danh muc cong trinh trong diem" xfId="1164"/>
    <cellStyle name="T_Chi tieu 5 nam_pvhung.skhdt 20117113152041 Danh muc cong trinh trong diem 2" xfId="1165"/>
    <cellStyle name="T_Chi tieu 5 nam_pvhung.skhdt 20117113152041 Danh muc cong trinh trong diem_02. BIEU NQDH XV" xfId="1166"/>
    <cellStyle name="T_Chi tieu 5 nam_pvhung.skhdt 20117113152041 Danh muc cong trinh trong diem_BIEU BAO CAO KTXH 2015, PHNV 2016 (10.2015)" xfId="1167"/>
    <cellStyle name="T_Chi tieu 5 nam_pvhung.skhdt 20117113152041 Danh muc cong trinh trong diem_Phu luc BC KTXH" xfId="1168"/>
    <cellStyle name="T_Chi tieu 5 nam_pvhung.skhdt 20117113152041 Danh muc cong trinh trong diem_THANH 15.10" xfId="1169"/>
    <cellStyle name="T_Chi tieu 5 nam_pvhung.skhdt 20117113152041 Danh muc cong trinh trong diem_Worksheet in F: BAO CAO KTXH 2015 BAO CAO CUA CAC PHONG THCL DAU TU PHAT TRIEN VA CONG TRINH TRONG DIEM (2)" xfId="1170"/>
    <cellStyle name="T_Chi tieu 5 nam_THANH 15.10" xfId="1171"/>
    <cellStyle name="T_Chi tieu 5 nam_Worksheet in C: Users Administrator AppData Roaming eOffice TMP12345S BC cong trinh trong diem 2011-2015 den thang 8-2012" xfId="1172"/>
    <cellStyle name="T_Chi tieu 5 nam_Worksheet in C: Users Administrator AppData Roaming eOffice TMP12345S BC cong trinh trong diem 2011-2015 den thang 8-2012 2" xfId="1173"/>
    <cellStyle name="T_Chi tieu 5 nam_Worksheet in C: Users Administrator AppData Roaming eOffice TMP12345S BC cong trinh trong diem 2011-2015 den thang 8-2012_02. BIEU NQDH XV" xfId="1174"/>
    <cellStyle name="T_Chi tieu 5 nam_Worksheet in C: Users Administrator AppData Roaming eOffice TMP12345S BC cong trinh trong diem 2011-2015 den thang 8-2012_BIEU BAO CAO KTXH 2015, PHNV 2016 (10.2015)" xfId="1175"/>
    <cellStyle name="T_Chi tieu 5 nam_Worksheet in C: Users Administrator AppData Roaming eOffice TMP12345S BC cong trinh trong diem 2011-2015 den thang 8-2012_Phu luc BC KTXH" xfId="1176"/>
    <cellStyle name="T_Chi tieu 5 nam_Worksheet in C: Users Administrator AppData Roaming eOffice TMP12345S BC cong trinh trong diem 2011-2015 den thang 8-2012_THANH 15.10" xfId="1177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178"/>
    <cellStyle name="T_Chi tieu 5 nam_Worksheet in F: BAO CAO KTXH 2015 BAO CAO CUA CAC PHONG THCL DAU TU PHAT TRIEN VA CONG TRINH TRONG DIEM (2)" xfId="1179"/>
    <cellStyle name="T_Danh muc cong trinh trong diem (04.5.12) (1)" xfId="1180"/>
    <cellStyle name="T_Danh muc cong trinh trong diem (04.5.12) (1) 2" xfId="1181"/>
    <cellStyle name="T_Danh muc cong trinh trong diem (04.5.12) (1)_02. BIEU NQDH XV" xfId="1182"/>
    <cellStyle name="T_Danh muc cong trinh trong diem (04.5.12) (1)_BIEU BAO CAO KTXH 2015, PHNV 2016 (10.2015)" xfId="1183"/>
    <cellStyle name="T_Danh muc cong trinh trong diem (04.5.12) (1)_Phu luc BC KTXH" xfId="1184"/>
    <cellStyle name="T_Danh muc cong trinh trong diem (04.5.12) (1)_THANH 15.10" xfId="1185"/>
    <cellStyle name="T_Danh muc cong trinh trong diem (04.5.12) (1)_Worksheet in F: BAO CAO KTXH 2015 BAO CAO CUA CAC PHONG THCL DAU TU PHAT TRIEN VA CONG TRINH TRONG DIEM (2)" xfId="1186"/>
    <cellStyle name="T_Danh muc cong trinh trong diem (15.8.11)" xfId="1187"/>
    <cellStyle name="T_Danh muc cong trinh trong diem (15.8.11) 2" xfId="1188"/>
    <cellStyle name="T_Danh muc cong trinh trong diem (15.8.11)_02. BIEU NQDH XV" xfId="1189"/>
    <cellStyle name="T_Danh muc cong trinh trong diem (15.8.11)_BIEU BAO CAO KTXH 2015, PHNV 2016 (10.2015)" xfId="1190"/>
    <cellStyle name="T_Danh muc cong trinh trong diem (15.8.11)_Phu luc BC KTXH" xfId="1191"/>
    <cellStyle name="T_Danh muc cong trinh trong diem (15.8.11)_THANH 15.10" xfId="1192"/>
    <cellStyle name="T_Danh muc cong trinh trong diem (15.8.11)_Worksheet in F: BAO CAO KTXH 2015 BAO CAO CUA CAC PHONG THCL DAU TU PHAT TRIEN VA CONG TRINH TRONG DIEM (2)" xfId="1193"/>
    <cellStyle name="T_Danh muc cong trinh trong diem (25.5.12)" xfId="1194"/>
    <cellStyle name="T_Danh muc cong trinh trong diem (25.5.12) 2" xfId="1195"/>
    <cellStyle name="T_Danh muc cong trinh trong diem (25.5.12)_02. BIEU NQDH XV" xfId="1196"/>
    <cellStyle name="T_Danh muc cong trinh trong diem (25.5.12)_BIEU BAO CAO KTXH 2015, PHNV 2016 (10.2015)" xfId="1197"/>
    <cellStyle name="T_Danh muc cong trinh trong diem (25.5.12)_Phu luc BC KTXH" xfId="1198"/>
    <cellStyle name="T_Danh muc cong trinh trong diem (25.5.12)_THANH 15.10" xfId="1199"/>
    <cellStyle name="T_Danh muc cong trinh trong diem (25.5.12)_Worksheet in F: BAO CAO KTXH 2015 BAO CAO CUA CAC PHONG THCL DAU TU PHAT TRIEN VA CONG TRINH TRONG DIEM (2)" xfId="1200"/>
    <cellStyle name="T_Danh muc cong trinh trong diem (25.9.11)" xfId="1201"/>
    <cellStyle name="T_Danh muc cong trinh trong diem (25.9.11) 2" xfId="1202"/>
    <cellStyle name="T_Danh muc cong trinh trong diem (25.9.11)_02. BIEU NQDH XV" xfId="1203"/>
    <cellStyle name="T_Danh muc cong trinh trong diem (25.9.11)_BIEU BAO CAO KTXH 2015, PHNV 2016 (10.2015)" xfId="1204"/>
    <cellStyle name="T_Danh muc cong trinh trong diem (25.9.11)_Phu luc BC KTXH" xfId="1205"/>
    <cellStyle name="T_Danh muc cong trinh trong diem (25.9.11)_THANH 15.10" xfId="1206"/>
    <cellStyle name="T_Danh muc cong trinh trong diem (25.9.11)_Worksheet in F: BAO CAO KTXH 2015 BAO CAO CUA CAC PHONG THCL DAU TU PHAT TRIEN VA CONG TRINH TRONG DIEM (2)" xfId="1207"/>
    <cellStyle name="T_Danh muc cong trinh trong diem (31.8.11)" xfId="1208"/>
    <cellStyle name="T_Danh muc cong trinh trong diem (31.8.11) 2" xfId="1209"/>
    <cellStyle name="T_Danh muc cong trinh trong diem (31.8.11)_02. BIEU NQDH XV" xfId="1210"/>
    <cellStyle name="T_Danh muc cong trinh trong diem (31.8.11)_BIEU BAO CAO KTXH 2015, PHNV 2016 (10.2015)" xfId="1211"/>
    <cellStyle name="T_Danh muc cong trinh trong diem (31.8.11)_Phu luc BC KTXH" xfId="1212"/>
    <cellStyle name="T_Danh muc cong trinh trong diem (31.8.11)_THANH 15.10" xfId="1213"/>
    <cellStyle name="T_Danh muc cong trinh trong diem (31.8.11)_Worksheet in F: BAO CAO KTXH 2015 BAO CAO CUA CAC PHONG THCL DAU TU PHAT TRIEN VA CONG TRINH TRONG DIEM (2)" xfId="1214"/>
    <cellStyle name="T_DK bo tri lai (chinh thuc)" xfId="1215"/>
    <cellStyle name="T_DK bo tri lai (chinh thuc) 2" xfId="1216"/>
    <cellStyle name="T_DK bo tri lai (chinh thuc)_02. BIEU NQDH XV" xfId="1217"/>
    <cellStyle name="T_DK bo tri lai (chinh thuc)_BIEU BAO CAO KTXH 2015, PHNV 2016 (10.2015)" xfId="1218"/>
    <cellStyle name="T_DK bo tri lai (chinh thuc)_Phu luc BC KTXH" xfId="1219"/>
    <cellStyle name="T_DK bo tri lai (chinh thuc)_THANH 15.10" xfId="1220"/>
    <cellStyle name="T_DK bo tri lai (chinh thuc)_Worksheet in F: BAO CAO KTXH 2015 BAO CAO CUA CAC PHONG THCL DAU TU PHAT TRIEN VA CONG TRINH TRONG DIEM (2)" xfId="1221"/>
    <cellStyle name="T_Ke hoach 2012" xfId="1222"/>
    <cellStyle name="T_Ke hoach 2012 2" xfId="1223"/>
    <cellStyle name="T_Ke hoach 2012_02. BIEU NQDH XV" xfId="1224"/>
    <cellStyle name="T_Ke hoach 2012_BIEU BAO CAO KTXH 2015, PHNV 2016 (10.2015)" xfId="1225"/>
    <cellStyle name="T_Ke hoach 2012_Phu luc BC KTXH" xfId="1226"/>
    <cellStyle name="T_Ke hoach 2012_THANH 15.10" xfId="1227"/>
    <cellStyle name="T_Ke hoach 2012_Worksheet in F: BAO CAO KTXH 2015 BAO CAO CUA CAC PHONG THCL DAU TU PHAT TRIEN VA CONG TRINH TRONG DIEM (2)" xfId="1228"/>
    <cellStyle name="T_KH 2013_KKT_Phuluc(sửa lần cuối)" xfId="1229"/>
    <cellStyle name="T_KH 2013_KKT_Phuluc(sửa lần cuối) 2" xfId="1230"/>
    <cellStyle name="T_KH 2013_KKT_Phuluc(sửa lần cuối)_02. BIEU NQDH XV" xfId="1231"/>
    <cellStyle name="T_KH 2013_KKT_Phuluc(sửa lần cuối)_BIEU BAO CAO KTXH 2015, PHNV 2016 (10.2015)" xfId="1232"/>
    <cellStyle name="T_KH 2013_KKT_Phuluc(sửa lần cuối)_Phu luc BC KTXH" xfId="1233"/>
    <cellStyle name="T_KH 2013_KKT_Phuluc(sửa lần cuối)_THANH 15.10" xfId="1234"/>
    <cellStyle name="T_KH 2013_KKT_Phuluc(sửa lần cuối)_Worksheet in F: BAO CAO KTXH 2015 BAO CAO CUA CAC PHONG THCL DAU TU PHAT TRIEN VA CONG TRINH TRONG DIEM (2)" xfId="1235"/>
    <cellStyle name="T_KTXH (02)" xfId="1236"/>
    <cellStyle name="T_KTXH (02) 2" xfId="1237"/>
    <cellStyle name="T_KTXH (02)_02. BIEU NQDH XV" xfId="1238"/>
    <cellStyle name="T_KTXH (02)_BIEU BAO CAO KTXH 2015, PHNV 2016 (10.2015)" xfId="1239"/>
    <cellStyle name="T_KTXH (02)_Phu luc BC KTXH" xfId="1240"/>
    <cellStyle name="T_KTXH (02)_THANH 15.10" xfId="1241"/>
    <cellStyle name="T_KTXH (02)_Worksheet in F: BAO CAO KTXH 2015 BAO CAO CUA CAC PHONG THCL DAU TU PHAT TRIEN VA CONG TRINH TRONG DIEM (2)" xfId="1242"/>
    <cellStyle name="T_phu luc 6 thang gui bo" xfId="1243"/>
    <cellStyle name="T_phu luc 6 thang gui bo 2" xfId="1244"/>
    <cellStyle name="T_phu luc 6 thang gui bo_02. BIEU NQDH XV" xfId="1245"/>
    <cellStyle name="T_phu luc 6 thang gui bo_BIEU BAO CAO KTXH 2015, PHNV 2016 (10.2015)" xfId="1246"/>
    <cellStyle name="T_phu luc 6 thang gui bo_Phu luc BC KTXH" xfId="1247"/>
    <cellStyle name="T_phu luc 6 thang gui bo_THANH 15.10" xfId="1248"/>
    <cellStyle name="T_phu luc 6 thang gui bo_Worksheet in F: BAO CAO KTXH 2015 BAO CAO CUA CAC PHONG THCL DAU TU PHAT TRIEN VA CONG TRINH TRONG DIEM (2)" xfId="1249"/>
    <cellStyle name="T_Phu luc BC KTXH" xfId="1250"/>
    <cellStyle name="T_pvhung.skhdt 20117113152041 Danh muc cong trinh trong diem" xfId="1251"/>
    <cellStyle name="T_pvhung.skhdt 20117113152041 Danh muc cong trinh trong diem 2" xfId="1252"/>
    <cellStyle name="T_pvhung.skhdt 20117113152041 Danh muc cong trinh trong diem_02. BIEU NQDH XV" xfId="1253"/>
    <cellStyle name="T_pvhung.skhdt 20117113152041 Danh muc cong trinh trong diem_BIEU BAO CAO KTXH 2015, PHNV 2016 (10.2015)" xfId="1254"/>
    <cellStyle name="T_pvhung.skhdt 20117113152041 Danh muc cong trinh trong diem_Phu luc BC KTXH" xfId="1255"/>
    <cellStyle name="T_pvhung.skhdt 20117113152041 Danh muc cong trinh trong diem_THANH 15.10" xfId="1256"/>
    <cellStyle name="T_pvhung.skhdt 20117113152041 Danh muc cong trinh trong diem_Worksheet in F: BAO CAO KTXH 2015 BAO CAO CUA CAC PHONG THCL DAU TU PHAT TRIEN VA CONG TRINH TRONG DIEM (2)" xfId="1257"/>
    <cellStyle name="T_ra soat bao cao thang 11.2011" xfId="1258"/>
    <cellStyle name="T_ra soat bao cao thang 11.2011 2" xfId="1259"/>
    <cellStyle name="T_Ra soat KH 2008 (chinh thuc)" xfId="1260"/>
    <cellStyle name="T_Ra soat KH 2008 (chinh thuc) 2" xfId="1261"/>
    <cellStyle name="T_Ra soat KH 2008 (chinh thuc)_02. BIEU NQDH XV" xfId="1262"/>
    <cellStyle name="T_Ra soat KH 2008 (chinh thuc)_BIEU BAO CAO KTXH 2015, PHNV 2016 (10.2015)" xfId="1263"/>
    <cellStyle name="T_Ra soat KH 2008 (chinh thuc)_Phu luc BC KTXH" xfId="1264"/>
    <cellStyle name="T_Ra soat KH 2008 (chinh thuc)_THANH 15.10" xfId="1265"/>
    <cellStyle name="T_Ra soat KH 2008 (chinh thuc)_Worksheet in F: BAO CAO KTXH 2015 BAO CAO CUA CAC PHONG THCL DAU TU PHAT TRIEN VA CONG TRINH TRONG DIEM (2)" xfId="1266"/>
    <cellStyle name="T_Ra soat KH 2009 (chinh thuc o nha)" xfId="1267"/>
    <cellStyle name="T_Ra soat KH 2009 (chinh thuc o nha) 2" xfId="1268"/>
    <cellStyle name="T_Ra soat KH 2009 (chinh thuc o nha)_02. BIEU NQDH XV" xfId="1269"/>
    <cellStyle name="T_Ra soat KH 2009 (chinh thuc o nha)_BIEU BAO CAO KTXH 2015, PHNV 2016 (10.2015)" xfId="1270"/>
    <cellStyle name="T_Ra soat KH 2009 (chinh thuc o nha)_Phu luc BC KTXH" xfId="1271"/>
    <cellStyle name="T_Ra soat KH 2009 (chinh thuc o nha)_THANH 15.10" xfId="1272"/>
    <cellStyle name="T_Ra soat KH 2009 (chinh thuc o nha)_Worksheet in F: BAO CAO KTXH 2015 BAO CAO CUA CAC PHONG THCL DAU TU PHAT TRIEN VA CONG TRINH TRONG DIEM (2)" xfId="1273"/>
    <cellStyle name="T_Tay Bac 1" xfId="1274"/>
    <cellStyle name="T_Tay Bac 1_Bao cao tinh hinh thuc hien KH 2009 den 31-01-10" xfId="1275"/>
    <cellStyle name="T_Tay Bac 1_Bieu1" xfId="1276"/>
    <cellStyle name="T_Tay Bac 1_Book1" xfId="1277"/>
    <cellStyle name="T_Tay Bac 1_Ra soat KH 2008 (chinh thuc)" xfId="1278"/>
    <cellStyle name="T_Tay Bac 1_Ra soat KH 2009 (chinh thuc o nha)" xfId="1279"/>
    <cellStyle name="T_THANH 15.10" xfId="1280"/>
    <cellStyle name="T_Tong hop so lieu" xfId="1281"/>
    <cellStyle name="T_Tong hop so lieu 2" xfId="1282"/>
    <cellStyle name="T_Tong hop so lieu_02. BIEU NQDH XV" xfId="1283"/>
    <cellStyle name="T_Tong hop so lieu_BC cong trinh trong diem" xfId="1284"/>
    <cellStyle name="T_Tong hop so lieu_BC cong trinh trong diem 2" xfId="1285"/>
    <cellStyle name="T_Tong hop so lieu_BC cong trinh trong diem_02. BIEU NQDH XV" xfId="1286"/>
    <cellStyle name="T_Tong hop so lieu_BC cong trinh trong diem_Bieu 6 thang nam 2012 (binh)" xfId="1287"/>
    <cellStyle name="T_Tong hop so lieu_BC cong trinh trong diem_Bieu 6 thang nam 2012 (binh) 2" xfId="1288"/>
    <cellStyle name="T_Tong hop so lieu_BC cong trinh trong diem_Bieu 6 thang nam 2012 (binh)_02. BIEU NQDH XV" xfId="1289"/>
    <cellStyle name="T_Tong hop so lieu_BC cong trinh trong diem_Bieu 6 thang nam 2012 (binh)_BIEU BAO CAO KTXH 2015, PHNV 2016 (10.2015)" xfId="1290"/>
    <cellStyle name="T_Tong hop so lieu_BC cong trinh trong diem_Bieu 6 thang nam 2012 (binh)_Phu luc BC KTXH" xfId="1291"/>
    <cellStyle name="T_Tong hop so lieu_BC cong trinh trong diem_Bieu 6 thang nam 2012 (binh)_THANH 15.10" xfId="1292"/>
    <cellStyle name="T_Tong hop so lieu_BC cong trinh trong diem_Bieu 6 thang nam 2012 (binh)_Worksheet in F: BAO CAO KTXH 2015 BAO CAO CUA CAC PHONG THCL DAU TU PHAT TRIEN VA CONG TRINH TRONG DIEM (2)" xfId="1293"/>
    <cellStyle name="T_Tong hop so lieu_BC cong trinh trong diem_BIEU BAO CAO KTXH 2015, PHNV 2016 (10.2015)" xfId="1294"/>
    <cellStyle name="T_Tong hop so lieu_BC cong trinh trong diem_Phu luc BC KTXH" xfId="1295"/>
    <cellStyle name="T_Tong hop so lieu_BC cong trinh trong diem_THANH 15.10" xfId="1296"/>
    <cellStyle name="T_Tong hop so lieu_BC cong trinh trong diem_Worksheet in F: BAO CAO KTXH 2015 BAO CAO CUA CAC PHONG THCL DAU TU PHAT TRIEN VA CONG TRINH TRONG DIEM (2)" xfId="1297"/>
    <cellStyle name="T_Tong hop so lieu_BIEU BAO CAO KTXH 2015, PHNV 2016 (10.2015)" xfId="1298"/>
    <cellStyle name="T_Tong hop so lieu_Danh muc cong trinh trong diem (04.5.12) (1)" xfId="1299"/>
    <cellStyle name="T_Tong hop so lieu_Danh muc cong trinh trong diem (04.5.12) (1) 2" xfId="1300"/>
    <cellStyle name="T_Tong hop so lieu_Danh muc cong trinh trong diem (04.5.12) (1)_02. BIEU NQDH XV" xfId="1301"/>
    <cellStyle name="T_Tong hop so lieu_Danh muc cong trinh trong diem (04.5.12) (1)_BIEU BAO CAO KTXH 2015, PHNV 2016 (10.2015)" xfId="1302"/>
    <cellStyle name="T_Tong hop so lieu_Danh muc cong trinh trong diem (04.5.12) (1)_Phu luc BC KTXH" xfId="1303"/>
    <cellStyle name="T_Tong hop so lieu_Danh muc cong trinh trong diem (04.5.12) (1)_THANH 15.10" xfId="1304"/>
    <cellStyle name="T_Tong hop so lieu_Danh muc cong trinh trong diem (04.5.12) (1)_Worksheet in F: BAO CAO KTXH 2015 BAO CAO CUA CAC PHONG THCL DAU TU PHAT TRIEN VA CONG TRINH TRONG DIEM (2)" xfId="1305"/>
    <cellStyle name="T_Tong hop so lieu_Danh muc cong trinh trong diem (15.8.11)" xfId="1306"/>
    <cellStyle name="T_Tong hop so lieu_Danh muc cong trinh trong diem (15.8.11) 2" xfId="1307"/>
    <cellStyle name="T_Tong hop so lieu_Danh muc cong trinh trong diem (15.8.11)_02. BIEU NQDH XV" xfId="1308"/>
    <cellStyle name="T_Tong hop so lieu_Danh muc cong trinh trong diem (15.8.11)_BIEU BAO CAO KTXH 2015, PHNV 2016 (10.2015)" xfId="1309"/>
    <cellStyle name="T_Tong hop so lieu_Danh muc cong trinh trong diem (15.8.11)_Phu luc BC KTXH" xfId="1310"/>
    <cellStyle name="T_Tong hop so lieu_Danh muc cong trinh trong diem (15.8.11)_THANH 15.10" xfId="1311"/>
    <cellStyle name="T_Tong hop so lieu_Danh muc cong trinh trong diem (15.8.11)_Worksheet in F: BAO CAO KTXH 2015 BAO CAO CUA CAC PHONG THCL DAU TU PHAT TRIEN VA CONG TRINH TRONG DIEM (2)" xfId="1312"/>
    <cellStyle name="T_Tong hop so lieu_Danh muc cong trinh trong diem (25.5.12)" xfId="1313"/>
    <cellStyle name="T_Tong hop so lieu_Danh muc cong trinh trong diem (25.5.12) 2" xfId="1314"/>
    <cellStyle name="T_Tong hop so lieu_Danh muc cong trinh trong diem (25.5.12)_02. BIEU NQDH XV" xfId="1315"/>
    <cellStyle name="T_Tong hop so lieu_Danh muc cong trinh trong diem (25.5.12)_BIEU BAO CAO KTXH 2015, PHNV 2016 (10.2015)" xfId="1316"/>
    <cellStyle name="T_Tong hop so lieu_Danh muc cong trinh trong diem (25.5.12)_Phu luc BC KTXH" xfId="1317"/>
    <cellStyle name="T_Tong hop so lieu_Danh muc cong trinh trong diem (25.5.12)_THANH 15.10" xfId="1318"/>
    <cellStyle name="T_Tong hop so lieu_Danh muc cong trinh trong diem (25.5.12)_Worksheet in F: BAO CAO KTXH 2015 BAO CAO CUA CAC PHONG THCL DAU TU PHAT TRIEN VA CONG TRINH TRONG DIEM (2)" xfId="1319"/>
    <cellStyle name="T_Tong hop so lieu_Danh muc cong trinh trong diem (25.9.11)" xfId="1320"/>
    <cellStyle name="T_Tong hop so lieu_Danh muc cong trinh trong diem (25.9.11) 2" xfId="1321"/>
    <cellStyle name="T_Tong hop so lieu_Danh muc cong trinh trong diem (25.9.11)_02. BIEU NQDH XV" xfId="1322"/>
    <cellStyle name="T_Tong hop so lieu_Danh muc cong trinh trong diem (25.9.11)_BIEU BAO CAO KTXH 2015, PHNV 2016 (10.2015)" xfId="1323"/>
    <cellStyle name="T_Tong hop so lieu_Danh muc cong trinh trong diem (25.9.11)_Phu luc BC KTXH" xfId="1324"/>
    <cellStyle name="T_Tong hop so lieu_Danh muc cong trinh trong diem (25.9.11)_THANH 15.10" xfId="1325"/>
    <cellStyle name="T_Tong hop so lieu_Danh muc cong trinh trong diem (25.9.11)_Worksheet in F: BAO CAO KTXH 2015 BAO CAO CUA CAC PHONG THCL DAU TU PHAT TRIEN VA CONG TRINH TRONG DIEM (2)" xfId="1326"/>
    <cellStyle name="T_Tong hop so lieu_Danh muc cong trinh trong diem (31.8.11)" xfId="1327"/>
    <cellStyle name="T_Tong hop so lieu_Danh muc cong trinh trong diem (31.8.11) 2" xfId="1328"/>
    <cellStyle name="T_Tong hop so lieu_Danh muc cong trinh trong diem (31.8.11)_02. BIEU NQDH XV" xfId="1329"/>
    <cellStyle name="T_Tong hop so lieu_Danh muc cong trinh trong diem (31.8.11)_BIEU BAO CAO KTXH 2015, PHNV 2016 (10.2015)" xfId="1330"/>
    <cellStyle name="T_Tong hop so lieu_Danh muc cong trinh trong diem (31.8.11)_Phu luc BC KTXH" xfId="1331"/>
    <cellStyle name="T_Tong hop so lieu_Danh muc cong trinh trong diem (31.8.11)_THANH 15.10" xfId="1332"/>
    <cellStyle name="T_Tong hop so lieu_Danh muc cong trinh trong diem (31.8.11)_Worksheet in F: BAO CAO KTXH 2015 BAO CAO CUA CAC PHONG THCL DAU TU PHAT TRIEN VA CONG TRINH TRONG DIEM (2)" xfId="1333"/>
    <cellStyle name="T_Tong hop so lieu_Phu luc BC KTXH" xfId="1334"/>
    <cellStyle name="T_Tong hop so lieu_pvhung.skhdt 20117113152041 Danh muc cong trinh trong diem" xfId="1335"/>
    <cellStyle name="T_Tong hop so lieu_pvhung.skhdt 20117113152041 Danh muc cong trinh trong diem 2" xfId="1336"/>
    <cellStyle name="T_Tong hop so lieu_pvhung.skhdt 20117113152041 Danh muc cong trinh trong diem_02. BIEU NQDH XV" xfId="1337"/>
    <cellStyle name="T_Tong hop so lieu_pvhung.skhdt 20117113152041 Danh muc cong trinh trong diem_BIEU BAO CAO KTXH 2015, PHNV 2016 (10.2015)" xfId="1338"/>
    <cellStyle name="T_Tong hop so lieu_pvhung.skhdt 20117113152041 Danh muc cong trinh trong diem_Phu luc BC KTXH" xfId="1339"/>
    <cellStyle name="T_Tong hop so lieu_pvhung.skhdt 20117113152041 Danh muc cong trinh trong diem_THANH 15.10" xfId="1340"/>
    <cellStyle name="T_Tong hop so lieu_pvhung.skhdt 20117113152041 Danh muc cong trinh trong diem_Worksheet in F: BAO CAO KTXH 2015 BAO CAO CUA CAC PHONG THCL DAU TU PHAT TRIEN VA CONG TRINH TRONG DIEM (2)" xfId="1341"/>
    <cellStyle name="T_Tong hop so lieu_THANH 15.10" xfId="1342"/>
    <cellStyle name="T_Tong hop so lieu_Worksheet in C: Users Administrator AppData Roaming eOffice TMP12345S BC cong trinh trong diem 2011-2015 den thang 8-2012" xfId="1343"/>
    <cellStyle name="T_Tong hop so lieu_Worksheet in C: Users Administrator AppData Roaming eOffice TMP12345S BC cong trinh trong diem 2011-2015 den thang 8-2012 2" xfId="1344"/>
    <cellStyle name="T_Tong hop so lieu_Worksheet in C: Users Administrator AppData Roaming eOffice TMP12345S BC cong trinh trong diem 2011-2015 den thang 8-2012_02. BIEU NQDH XV" xfId="1345"/>
    <cellStyle name="T_Tong hop so lieu_Worksheet in C: Users Administrator AppData Roaming eOffice TMP12345S BC cong trinh trong diem 2011-2015 den thang 8-2012_BIEU BAO CAO KTXH 2015, PHNV 2016 (10.2015)" xfId="1346"/>
    <cellStyle name="T_Tong hop so lieu_Worksheet in C: Users Administrator AppData Roaming eOffice TMP12345S BC cong trinh trong diem 2011-2015 den thang 8-2012_Phu luc BC KTXH" xfId="1347"/>
    <cellStyle name="T_Tong hop so lieu_Worksheet in C: Users Administrator AppData Roaming eOffice TMP12345S BC cong trinh trong diem 2011-2015 den thang 8-2012_THANH 15.10" xfId="1348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1349"/>
    <cellStyle name="T_Tong hop so lieu_Worksheet in F: BAO CAO KTXH 2015 BAO CAO CUA CAC PHONG THCL DAU TU PHAT TRIEN VA CONG TRINH TRONG DIEM (2)" xfId="1350"/>
    <cellStyle name="T_Tong hop theo doi von TPCP" xfId="1351"/>
    <cellStyle name="T_Tong hop theo doi von TPCP (BC)" xfId="1352"/>
    <cellStyle name="T_Tong hop theo doi von TPCP (BC) 2" xfId="1353"/>
    <cellStyle name="T_Tong hop theo doi von TPCP (BC)_02. BIEU NQDH XV" xfId="1354"/>
    <cellStyle name="T_Tong hop theo doi von TPCP (BC)_BIEU BAO CAO KTXH 2015, PHNV 2016 (10.2015)" xfId="1355"/>
    <cellStyle name="T_Tong hop theo doi von TPCP (BC)_Phu luc BC KTXH" xfId="1356"/>
    <cellStyle name="T_Tong hop theo doi von TPCP (BC)_THANH 15.10" xfId="1357"/>
    <cellStyle name="T_Tong hop theo doi von TPCP (BC)_Worksheet in F: BAO CAO KTXH 2015 BAO CAO CUA CAC PHONG THCL DAU TU PHAT TRIEN VA CONG TRINH TRONG DIEM (2)" xfId="1358"/>
    <cellStyle name="T_Tong hop theo doi von TPCP 10" xfId="1359"/>
    <cellStyle name="T_Tong hop theo doi von TPCP 11" xfId="1360"/>
    <cellStyle name="T_Tong hop theo doi von TPCP 12" xfId="1361"/>
    <cellStyle name="T_Tong hop theo doi von TPCP 2" xfId="1362"/>
    <cellStyle name="T_Tong hop theo doi von TPCP 3" xfId="1363"/>
    <cellStyle name="T_Tong hop theo doi von TPCP 4" xfId="1364"/>
    <cellStyle name="T_Tong hop theo doi von TPCP 5" xfId="1365"/>
    <cellStyle name="T_Tong hop theo doi von TPCP 6" xfId="1366"/>
    <cellStyle name="T_Tong hop theo doi von TPCP 7" xfId="1367"/>
    <cellStyle name="T_Tong hop theo doi von TPCP 8" xfId="1368"/>
    <cellStyle name="T_Tong hop theo doi von TPCP 9" xfId="1369"/>
    <cellStyle name="T_Tong hop theo doi von TPCP_02. BIEU NQDH XV" xfId="1370"/>
    <cellStyle name="T_Tong hop theo doi von TPCP_BIEU BAO CAO KTXH 2015, PHNV 2016 (10.2015)" xfId="1371"/>
    <cellStyle name="T_Tong hop theo doi von TPCP_Phu luc BC KTXH" xfId="1372"/>
    <cellStyle name="T_Tong hop theo doi von TPCP_THANH 15.10" xfId="1373"/>
    <cellStyle name="T_Tong hop theo doi von TPCP_Worksheet in F: BAO CAO KTXH 2015 BAO CAO CUA CAC PHONG THCL DAU TU PHAT TRIEN VA CONG TRINH TRONG DIEM (2)" xfId="1374"/>
    <cellStyle name="T_Worksheet in C: Users Administrator AppData Roaming eOffice TMP12345S BC cong trinh trong diem 2011-2015 den thang 8-2012" xfId="1375"/>
    <cellStyle name="T_Worksheet in C: Users Administrator AppData Roaming eOffice TMP12345S BC cong trinh trong diem 2011-2015 den thang 8-2012 2" xfId="1376"/>
    <cellStyle name="T_Worksheet in C: Users Administrator AppData Roaming eOffice TMP12345S BC cong trinh trong diem 2011-2015 den thang 8-2012_02. BIEU NQDH XV" xfId="1377"/>
    <cellStyle name="T_Worksheet in C: Users Administrator AppData Roaming eOffice TMP12345S BC cong trinh trong diem 2011-2015 den thang 8-2012_BIEU BAO CAO KTXH 2015, PHNV 2016 (10.2015)" xfId="1378"/>
    <cellStyle name="T_Worksheet in C: Users Administrator AppData Roaming eOffice TMP12345S BC cong trinh trong diem 2011-2015 den thang 8-2012_Phu luc BC KTXH" xfId="1379"/>
    <cellStyle name="T_Worksheet in C: Users Administrator AppData Roaming eOffice TMP12345S BC cong trinh trong diem 2011-2015 den thang 8-2012_THANH 15.10" xfId="1380"/>
    <cellStyle name="T_Worksheet in C: Users Administrator AppData Roaming eOffice TMP12345S BC cong trinh trong diem 2011-2015 den thang 8-2012_Worksheet in F: BAO CAO KTXH 2015 BAO CAO CUA CAC PHONG THCL DAU TU PHAT TRIEN VA CONG TRINH TRONG DIEM (2)" xfId="1381"/>
    <cellStyle name="T_Worksheet in F: BAO CAO KTXH 2015 BAO CAO CUA CAC PHONG THCL DAU TU PHAT TRIEN VA CONG TRINH TRONG DIEM (2)" xfId="1382"/>
    <cellStyle name="Tentruong" xfId="1383"/>
    <cellStyle name="Text" xfId="1384"/>
    <cellStyle name="Text Indent A" xfId="1385"/>
    <cellStyle name="Text Indent B" xfId="1386"/>
    <cellStyle name="Text Indent C" xfId="1387"/>
    <cellStyle name="Text_1 Bieu 6 thang nam 2011" xfId="1388"/>
    <cellStyle name="th" xfId="1389"/>
    <cellStyle name="th 2" xfId="1390"/>
    <cellStyle name="th 2 2" xfId="1391"/>
    <cellStyle name="thanh" xfId="1392"/>
    <cellStyle name="þ_x001d_ð¤_x000c_¯þ_x0014__x000d_¨þU_x0001_À_x0004_ _x0015__x000f__x0001__x0001_" xfId="1393"/>
    <cellStyle name="þ_x001d_ðK_x000c_Fý_x001b__x000d_9ýU_x0001_Ð_x0008_¦)_x0007__x0001__x0001_" xfId="1394"/>
    <cellStyle name="Thuyet minh" xfId="1395"/>
    <cellStyle name="Title" xfId="1396" builtinId="15" customBuiltin="1"/>
    <cellStyle name="Title 2" xfId="1397"/>
    <cellStyle name="Tong so" xfId="1398"/>
    <cellStyle name="tong so 1" xfId="1399"/>
    <cellStyle name="Tong so_phu luc 6 thang gui bo" xfId="1400"/>
    <cellStyle name="Total" xfId="1401" builtinId="25" customBuiltin="1"/>
    <cellStyle name="Total 2" xfId="1402"/>
    <cellStyle name="viet" xfId="1403"/>
    <cellStyle name="viet 2" xfId="1404"/>
    <cellStyle name="viet 2 2" xfId="1405"/>
    <cellStyle name="viet2" xfId="1406"/>
    <cellStyle name="viet2 2" xfId="1407"/>
    <cellStyle name="viet2 2 2" xfId="1408"/>
    <cellStyle name="VN new romanNormal" xfId="1409"/>
    <cellStyle name="VN time new roman" xfId="1410"/>
    <cellStyle name="vnbo" xfId="1411"/>
    <cellStyle name="vnhead1" xfId="1412"/>
    <cellStyle name="vnhead2" xfId="1413"/>
    <cellStyle name="vnhead3" xfId="1414"/>
    <cellStyle name="vnhead4" xfId="1415"/>
    <cellStyle name="vntxt1" xfId="1416"/>
    <cellStyle name="vntxt1 2" xfId="1417"/>
    <cellStyle name="vntxt1 3" xfId="1418"/>
    <cellStyle name="vntxt2" xfId="1419"/>
    <cellStyle name="Währung [0]_68574_Materialbedarfsliste" xfId="1420"/>
    <cellStyle name="Währung_68574_Materialbedarfsliste" xfId="1421"/>
    <cellStyle name="Warning Text" xfId="1422" builtinId="11" customBuiltin="1"/>
    <cellStyle name="Warning Text 2" xfId="1423"/>
    <cellStyle name="xuan" xfId="1424"/>
    <cellStyle name="เครื่องหมายสกุลเงิน [0]_FTC_OFFER" xfId="1425"/>
    <cellStyle name="เครื่องหมายสกุลเงิน_FTC_OFFER" xfId="1426"/>
    <cellStyle name="ปกติ_FTC_OFFER" xfId="1427"/>
    <cellStyle name=" [0.00]_ Att. 1- Cover" xfId="1428"/>
    <cellStyle name="_ Att. 1- Cover" xfId="1429"/>
    <cellStyle name="?_ Att. 1- Cover" xfId="1430"/>
    <cellStyle name="똿뗦먛귟 [0.00]_PRODUCT DETAIL Q1" xfId="1431"/>
    <cellStyle name="똿뗦먛귟_PRODUCT DETAIL Q1" xfId="1432"/>
    <cellStyle name="믅됞 [0.00]_PRODUCT DETAIL Q1" xfId="1433"/>
    <cellStyle name="믅됞_PRODUCT DETAIL Q1" xfId="1434"/>
    <cellStyle name="백분율_95" xfId="1435"/>
    <cellStyle name="뷭?_BOOKSHIP" xfId="1436"/>
    <cellStyle name="콤마 [ - 유형1" xfId="1437"/>
    <cellStyle name="콤마 [ - 유형2" xfId="1438"/>
    <cellStyle name="콤마 [ - 유형3" xfId="1439"/>
    <cellStyle name="콤마 [ - 유형4" xfId="1440"/>
    <cellStyle name="콤마 [ - 유형5" xfId="1441"/>
    <cellStyle name="콤마 [ - 유형6" xfId="1442"/>
    <cellStyle name="콤마 [ - 유형7" xfId="1443"/>
    <cellStyle name="콤마 [ - 유형8" xfId="1444"/>
    <cellStyle name="콤마 [0]_ 비목별 월별기술 " xfId="1445"/>
    <cellStyle name="콤마_ 비목별 월별기술 " xfId="1446"/>
    <cellStyle name="통화 [0]_1202" xfId="1447"/>
    <cellStyle name="통화_1202" xfId="1448"/>
    <cellStyle name="표준_(정보부문)월별인원계획" xfId="1449"/>
    <cellStyle name="一般_00Q3902REV.1" xfId="1450"/>
    <cellStyle name="千分位[0]_00Q3902REV.1" xfId="1451"/>
    <cellStyle name="千分位_00Q3902REV.1" xfId="1452"/>
    <cellStyle name="桁区切り [0.00]_List-dwg瑩畳䵜楡" xfId="1453"/>
    <cellStyle name="桁区切り_List-dwgist-" xfId="1454"/>
    <cellStyle name="標準_List-dwgis" xfId="1455"/>
    <cellStyle name="貨幣 [0]_00Q3902REV.1" xfId="1456"/>
    <cellStyle name="貨幣[0]_BRE" xfId="1457"/>
    <cellStyle name="貨幣_00Q3902REV.1" xfId="1458"/>
    <cellStyle name="通貨 [0.00]_List-dwgwg" xfId="1459"/>
    <cellStyle name="通貨_List-dwgis" xfId="146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tabSelected="1" zoomScaleNormal="100" zoomScaleSheetLayoutView="85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A2" sqref="A2:L2"/>
    </sheetView>
  </sheetViews>
  <sheetFormatPr defaultColWidth="8.88671875" defaultRowHeight="15.75" outlineLevelRow="1" outlineLevelCol="1"/>
  <cols>
    <col min="1" max="1" width="5.109375" style="2" customWidth="1"/>
    <col min="2" max="2" width="37.6640625" style="12" customWidth="1"/>
    <col min="3" max="4" width="10.6640625" style="2" customWidth="1"/>
    <col min="5" max="5" width="10.109375" style="2" customWidth="1"/>
    <col min="6" max="7" width="10.109375" style="2" hidden="1" customWidth="1" outlineLevel="1"/>
    <col min="8" max="8" width="10.6640625" style="2" customWidth="1" collapsed="1"/>
    <col min="9" max="9" width="10.109375" style="100" customWidth="1"/>
    <col min="10" max="10" width="10" style="100" hidden="1" customWidth="1" outlineLevel="1"/>
    <col min="11" max="11" width="10.77734375" style="2" customWidth="1" collapsed="1"/>
    <col min="12" max="12" width="11" style="2" customWidth="1"/>
    <col min="13" max="13" width="7.5546875" style="2" customWidth="1"/>
    <col min="14" max="16384" width="8.88671875" style="2"/>
  </cols>
  <sheetData>
    <row r="1" spans="1:20">
      <c r="A1" s="11"/>
      <c r="B1" s="13"/>
      <c r="C1" s="6"/>
      <c r="D1" s="6"/>
      <c r="E1" s="6"/>
      <c r="F1" s="6"/>
      <c r="G1" s="6"/>
      <c r="H1" s="6"/>
      <c r="I1" s="8"/>
      <c r="J1" s="8"/>
      <c r="K1" s="8"/>
      <c r="L1" s="6"/>
    </row>
    <row r="2" spans="1:20" ht="88.5" customHeight="1">
      <c r="A2" s="314" t="s">
        <v>223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20" ht="14.25" customHeight="1"/>
    <row r="4" spans="1:20" s="14" customFormat="1" ht="20.25" customHeight="1">
      <c r="A4" s="315" t="s">
        <v>35</v>
      </c>
      <c r="B4" s="316" t="s">
        <v>40</v>
      </c>
      <c r="C4" s="315" t="s">
        <v>39</v>
      </c>
      <c r="D4" s="316" t="s">
        <v>222</v>
      </c>
      <c r="E4" s="318" t="s">
        <v>183</v>
      </c>
      <c r="F4" s="319"/>
      <c r="G4" s="319"/>
      <c r="H4" s="320"/>
      <c r="I4" s="318" t="s">
        <v>165</v>
      </c>
      <c r="J4" s="319"/>
      <c r="K4" s="320"/>
      <c r="L4" s="315" t="s">
        <v>208</v>
      </c>
    </row>
    <row r="5" spans="1:20" s="14" customFormat="1" ht="74.25" customHeight="1">
      <c r="A5" s="315"/>
      <c r="B5" s="317"/>
      <c r="C5" s="315"/>
      <c r="D5" s="317"/>
      <c r="E5" s="255" t="s">
        <v>186</v>
      </c>
      <c r="F5" s="256" t="s">
        <v>187</v>
      </c>
      <c r="G5" s="256" t="s">
        <v>207</v>
      </c>
      <c r="H5" s="255" t="s">
        <v>221</v>
      </c>
      <c r="I5" s="256" t="s">
        <v>184</v>
      </c>
      <c r="J5" s="256" t="s">
        <v>188</v>
      </c>
      <c r="K5" s="256" t="s">
        <v>185</v>
      </c>
      <c r="L5" s="315"/>
    </row>
    <row r="6" spans="1:20" s="216" customFormat="1" ht="28.9" customHeight="1">
      <c r="A6" s="15" t="s">
        <v>36</v>
      </c>
      <c r="B6" s="16" t="s">
        <v>85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20" s="216" customFormat="1" ht="27" customHeight="1">
      <c r="A7" s="17">
        <v>1</v>
      </c>
      <c r="B7" s="18" t="s">
        <v>96</v>
      </c>
      <c r="C7" s="17"/>
      <c r="D7" s="185"/>
      <c r="E7" s="185"/>
      <c r="F7" s="185"/>
      <c r="G7" s="185"/>
      <c r="H7" s="185"/>
      <c r="I7" s="174"/>
      <c r="J7" s="174"/>
      <c r="K7" s="174"/>
      <c r="L7" s="146"/>
    </row>
    <row r="8" spans="1:20" s="11" customFormat="1" ht="27" customHeight="1">
      <c r="A8" s="19" t="s">
        <v>55</v>
      </c>
      <c r="B8" s="20" t="s">
        <v>51</v>
      </c>
      <c r="C8" s="19" t="s">
        <v>41</v>
      </c>
      <c r="D8" s="184">
        <v>6661.04</v>
      </c>
      <c r="E8" s="184">
        <v>17664</v>
      </c>
      <c r="F8" s="224">
        <f>F9+F10+F11+F12</f>
        <v>7370</v>
      </c>
      <c r="G8" s="224"/>
      <c r="H8" s="224">
        <v>7306.55</v>
      </c>
      <c r="I8" s="247">
        <f t="shared" ref="I8:I17" si="0">H8/D8</f>
        <v>1.096908290597264</v>
      </c>
      <c r="J8" s="247">
        <f>H8/F8</f>
        <v>0.99139077340569881</v>
      </c>
      <c r="K8" s="247">
        <f>H8/E8</f>
        <v>0.41364073822463771</v>
      </c>
      <c r="L8" s="224">
        <f>E8-H8</f>
        <v>10357.450000000001</v>
      </c>
      <c r="N8" s="254"/>
      <c r="O8" s="254"/>
      <c r="P8" s="21"/>
      <c r="Q8" s="21"/>
      <c r="R8" s="21"/>
      <c r="S8" s="21"/>
      <c r="T8" s="21"/>
    </row>
    <row r="9" spans="1:20" s="11" customFormat="1" ht="27" customHeight="1">
      <c r="A9" s="19"/>
      <c r="B9" s="23" t="s">
        <v>46</v>
      </c>
      <c r="C9" s="24" t="s">
        <v>41</v>
      </c>
      <c r="D9" s="185">
        <v>814.91</v>
      </c>
      <c r="E9" s="185">
        <v>3662</v>
      </c>
      <c r="F9" s="225">
        <v>875</v>
      </c>
      <c r="G9" s="225"/>
      <c r="H9" s="225">
        <v>862.29</v>
      </c>
      <c r="I9" s="246">
        <f t="shared" si="0"/>
        <v>1.0581413898467316</v>
      </c>
      <c r="J9" s="246">
        <f t="shared" ref="J9:J17" si="1">H9/F9</f>
        <v>0.98547428571428564</v>
      </c>
      <c r="K9" s="246">
        <f t="shared" ref="K9:K17" si="2">H9/E9</f>
        <v>0.23546968869470233</v>
      </c>
      <c r="L9" s="225">
        <f t="shared" ref="L9:L17" si="3">E9-H9</f>
        <v>2799.71</v>
      </c>
      <c r="N9" s="254"/>
      <c r="O9" s="254"/>
      <c r="P9" s="21"/>
      <c r="Q9" s="21"/>
      <c r="R9" s="21"/>
      <c r="S9" s="21"/>
      <c r="T9" s="21"/>
    </row>
    <row r="10" spans="1:20" s="11" customFormat="1" ht="27" customHeight="1">
      <c r="A10" s="19"/>
      <c r="B10" s="23" t="s">
        <v>48</v>
      </c>
      <c r="C10" s="24" t="s">
        <v>41</v>
      </c>
      <c r="D10" s="185">
        <v>1932.97</v>
      </c>
      <c r="E10" s="185">
        <v>4912</v>
      </c>
      <c r="F10" s="225">
        <v>2249</v>
      </c>
      <c r="G10" s="225"/>
      <c r="H10" s="225">
        <v>2239.11</v>
      </c>
      <c r="I10" s="246">
        <f t="shared" si="0"/>
        <v>1.1583780400109676</v>
      </c>
      <c r="J10" s="246">
        <f t="shared" si="1"/>
        <v>0.99560248999555367</v>
      </c>
      <c r="K10" s="246">
        <f t="shared" si="2"/>
        <v>0.45584486970684041</v>
      </c>
      <c r="L10" s="225">
        <f t="shared" si="3"/>
        <v>2672.89</v>
      </c>
      <c r="N10" s="254"/>
      <c r="O10" s="254"/>
      <c r="P10" s="21"/>
      <c r="Q10" s="21"/>
      <c r="R10" s="21"/>
      <c r="S10" s="21"/>
      <c r="T10" s="21"/>
    </row>
    <row r="11" spans="1:20" s="11" customFormat="1" ht="27" customHeight="1">
      <c r="A11" s="19"/>
      <c r="B11" s="23" t="s">
        <v>171</v>
      </c>
      <c r="C11" s="24" t="s">
        <v>41</v>
      </c>
      <c r="D11" s="185">
        <v>3326.22</v>
      </c>
      <c r="E11" s="185">
        <v>7625</v>
      </c>
      <c r="F11" s="225">
        <v>3639</v>
      </c>
      <c r="G11" s="225"/>
      <c r="H11" s="225">
        <v>3567.48</v>
      </c>
      <c r="I11" s="246">
        <f t="shared" si="0"/>
        <v>1.0725327849631114</v>
      </c>
      <c r="J11" s="246">
        <f t="shared" si="1"/>
        <v>0.98034624896949707</v>
      </c>
      <c r="K11" s="246">
        <f t="shared" si="2"/>
        <v>0.46786622950819673</v>
      </c>
      <c r="L11" s="225">
        <f t="shared" si="3"/>
        <v>4057.52</v>
      </c>
      <c r="N11" s="254"/>
      <c r="O11" s="254"/>
      <c r="P11" s="21"/>
      <c r="Q11" s="21"/>
      <c r="R11" s="21"/>
      <c r="S11" s="21"/>
      <c r="T11" s="21"/>
    </row>
    <row r="12" spans="1:20" s="11" customFormat="1" ht="27" customHeight="1">
      <c r="A12" s="19"/>
      <c r="B12" s="23" t="s">
        <v>54</v>
      </c>
      <c r="C12" s="24" t="s">
        <v>41</v>
      </c>
      <c r="D12" s="185">
        <v>586.92999999999995</v>
      </c>
      <c r="E12" s="185">
        <v>1465</v>
      </c>
      <c r="F12" s="225">
        <v>607</v>
      </c>
      <c r="G12" s="225"/>
      <c r="H12" s="225">
        <v>637.673</v>
      </c>
      <c r="I12" s="246">
        <f t="shared" si="0"/>
        <v>1.0864549435196702</v>
      </c>
      <c r="J12" s="246">
        <f t="shared" si="1"/>
        <v>1.0505321252059308</v>
      </c>
      <c r="K12" s="246">
        <f t="shared" si="2"/>
        <v>0.43527167235494879</v>
      </c>
      <c r="L12" s="225">
        <f t="shared" si="3"/>
        <v>827.327</v>
      </c>
      <c r="N12" s="254"/>
      <c r="O12" s="254"/>
      <c r="P12" s="21"/>
      <c r="Q12" s="21"/>
      <c r="R12" s="21"/>
      <c r="S12" s="21"/>
      <c r="T12" s="21"/>
    </row>
    <row r="13" spans="1:20" s="11" customFormat="1" ht="27" customHeight="1">
      <c r="A13" s="19" t="s">
        <v>55</v>
      </c>
      <c r="B13" s="20" t="s">
        <v>52</v>
      </c>
      <c r="C13" s="19" t="s">
        <v>41</v>
      </c>
      <c r="D13" s="140">
        <v>11211.33</v>
      </c>
      <c r="E13" s="140">
        <v>30143.469317015359</v>
      </c>
      <c r="F13" s="184">
        <f>SUM(F14:F17)</f>
        <v>12620.343999999999</v>
      </c>
      <c r="G13" s="184"/>
      <c r="H13" s="184">
        <f>SUM(H14:H17)</f>
        <v>12736.596</v>
      </c>
      <c r="I13" s="247">
        <f t="shared" si="0"/>
        <v>1.1360468383322941</v>
      </c>
      <c r="J13" s="247">
        <f t="shared" si="1"/>
        <v>1.0092114763274282</v>
      </c>
      <c r="K13" s="247">
        <f t="shared" si="2"/>
        <v>0.42253251827288696</v>
      </c>
      <c r="L13" s="184">
        <f t="shared" si="3"/>
        <v>17406.873317015357</v>
      </c>
      <c r="N13" s="254"/>
      <c r="O13" s="254"/>
      <c r="P13" s="21"/>
      <c r="Q13" s="21"/>
      <c r="R13" s="21"/>
      <c r="S13" s="21"/>
      <c r="T13" s="21"/>
    </row>
    <row r="14" spans="1:20" s="11" customFormat="1" ht="27" customHeight="1">
      <c r="A14" s="19"/>
      <c r="B14" s="23" t="s">
        <v>46</v>
      </c>
      <c r="C14" s="24" t="s">
        <v>41</v>
      </c>
      <c r="D14" s="186">
        <v>1476.7840000000001</v>
      </c>
      <c r="E14" s="186">
        <v>6049</v>
      </c>
      <c r="F14" s="225">
        <v>1568.4639999999999</v>
      </c>
      <c r="G14" s="225"/>
      <c r="H14" s="225">
        <v>1442.646</v>
      </c>
      <c r="I14" s="246">
        <f t="shared" si="0"/>
        <v>0.97688355236784785</v>
      </c>
      <c r="J14" s="246">
        <f t="shared" si="1"/>
        <v>0.9197826663538341</v>
      </c>
      <c r="K14" s="246">
        <f t="shared" si="2"/>
        <v>0.23849330467845925</v>
      </c>
      <c r="L14" s="225">
        <f t="shared" si="3"/>
        <v>4606.3540000000003</v>
      </c>
      <c r="N14" s="254"/>
      <c r="O14" s="254"/>
      <c r="P14" s="21"/>
      <c r="Q14" s="21"/>
      <c r="R14" s="21"/>
      <c r="S14" s="21"/>
      <c r="T14" s="21"/>
    </row>
    <row r="15" spans="1:20" s="11" customFormat="1" ht="27" customHeight="1">
      <c r="A15" s="19"/>
      <c r="B15" s="23" t="s">
        <v>48</v>
      </c>
      <c r="C15" s="24" t="s">
        <v>41</v>
      </c>
      <c r="D15" s="186">
        <v>3421.73</v>
      </c>
      <c r="E15" s="186">
        <v>8817</v>
      </c>
      <c r="F15" s="225">
        <v>4232.7079999999996</v>
      </c>
      <c r="G15" s="225"/>
      <c r="H15" s="225">
        <v>4283.25</v>
      </c>
      <c r="I15" s="246">
        <f t="shared" si="0"/>
        <v>1.2517790708209005</v>
      </c>
      <c r="J15" s="246">
        <f t="shared" si="1"/>
        <v>1.0119408189745194</v>
      </c>
      <c r="K15" s="246">
        <f t="shared" si="2"/>
        <v>0.48579448792106161</v>
      </c>
      <c r="L15" s="225">
        <f t="shared" si="3"/>
        <v>4533.75</v>
      </c>
      <c r="N15" s="254"/>
      <c r="O15" s="254"/>
      <c r="P15" s="21"/>
      <c r="Q15" s="21"/>
      <c r="R15" s="21"/>
      <c r="S15" s="21"/>
      <c r="T15" s="21"/>
    </row>
    <row r="16" spans="1:20" s="11" customFormat="1" ht="27" customHeight="1">
      <c r="A16" s="19"/>
      <c r="B16" s="23" t="s">
        <v>171</v>
      </c>
      <c r="C16" s="24" t="s">
        <v>41</v>
      </c>
      <c r="D16" s="186">
        <v>5328.3580000000002</v>
      </c>
      <c r="E16" s="186">
        <v>12761</v>
      </c>
      <c r="F16" s="225">
        <v>5814.7160000000003</v>
      </c>
      <c r="G16" s="225"/>
      <c r="H16" s="225">
        <v>5901.1750000000002</v>
      </c>
      <c r="I16" s="246">
        <f t="shared" si="0"/>
        <v>1.1075034748040578</v>
      </c>
      <c r="J16" s="246">
        <f t="shared" si="1"/>
        <v>1.0148689979011873</v>
      </c>
      <c r="K16" s="246">
        <f t="shared" si="2"/>
        <v>0.46243828853538127</v>
      </c>
      <c r="L16" s="225">
        <f t="shared" si="3"/>
        <v>6859.8249999999998</v>
      </c>
      <c r="N16" s="254"/>
      <c r="O16" s="254"/>
      <c r="P16" s="21"/>
      <c r="Q16" s="21"/>
      <c r="R16" s="21"/>
      <c r="S16" s="21"/>
      <c r="T16" s="21"/>
    </row>
    <row r="17" spans="1:20" s="11" customFormat="1" ht="27" customHeight="1">
      <c r="A17" s="19"/>
      <c r="B17" s="23" t="s">
        <v>54</v>
      </c>
      <c r="C17" s="24" t="s">
        <v>41</v>
      </c>
      <c r="D17" s="186">
        <v>984.45600000000002</v>
      </c>
      <c r="E17" s="186">
        <v>2516.46931701536</v>
      </c>
      <c r="F17" s="225">
        <v>1004.456</v>
      </c>
      <c r="G17" s="225"/>
      <c r="H17" s="225">
        <v>1109.5250000000001</v>
      </c>
      <c r="I17" s="246">
        <f t="shared" si="0"/>
        <v>1.1270437683349992</v>
      </c>
      <c r="J17" s="246">
        <f t="shared" si="1"/>
        <v>1.1046028895242799</v>
      </c>
      <c r="K17" s="246">
        <f t="shared" si="2"/>
        <v>0.44090543544395133</v>
      </c>
      <c r="L17" s="225">
        <f t="shared" si="3"/>
        <v>1406.94431701536</v>
      </c>
      <c r="N17" s="254"/>
      <c r="O17" s="254"/>
      <c r="P17" s="21"/>
      <c r="Q17" s="21"/>
      <c r="R17" s="21"/>
      <c r="S17" s="21"/>
      <c r="T17" s="21"/>
    </row>
    <row r="18" spans="1:20" s="6" customFormat="1" ht="27" customHeight="1">
      <c r="A18" s="26">
        <v>2</v>
      </c>
      <c r="B18" s="27" t="s">
        <v>53</v>
      </c>
      <c r="C18" s="17" t="s">
        <v>49</v>
      </c>
      <c r="D18" s="176"/>
      <c r="E18" s="187">
        <v>52</v>
      </c>
      <c r="F18" s="184"/>
      <c r="G18" s="184"/>
      <c r="H18" s="184"/>
      <c r="I18" s="138"/>
      <c r="J18" s="138"/>
      <c r="K18" s="138"/>
      <c r="L18" s="184"/>
    </row>
    <row r="19" spans="1:20" s="6" customFormat="1" ht="27" customHeight="1">
      <c r="A19" s="26">
        <v>3</v>
      </c>
      <c r="B19" s="27" t="s">
        <v>140</v>
      </c>
      <c r="C19" s="17" t="s">
        <v>42</v>
      </c>
      <c r="D19" s="141">
        <v>6.54</v>
      </c>
      <c r="E19" s="141" t="s">
        <v>189</v>
      </c>
      <c r="F19" s="184" t="s">
        <v>189</v>
      </c>
      <c r="G19" s="184"/>
      <c r="H19" s="257">
        <v>9.69</v>
      </c>
      <c r="I19" s="138"/>
      <c r="J19" s="138"/>
      <c r="K19" s="138"/>
      <c r="L19" s="258">
        <v>0.10299999999999999</v>
      </c>
      <c r="N19" s="248"/>
    </row>
    <row r="20" spans="1:20" ht="27" customHeight="1">
      <c r="A20" s="26">
        <v>4</v>
      </c>
      <c r="B20" s="27" t="s">
        <v>81</v>
      </c>
      <c r="C20" s="26" t="s">
        <v>42</v>
      </c>
      <c r="D20" s="143"/>
      <c r="E20" s="143"/>
      <c r="F20" s="143"/>
      <c r="G20" s="143"/>
      <c r="H20" s="143"/>
      <c r="I20" s="174"/>
      <c r="J20" s="174"/>
      <c r="K20" s="174"/>
      <c r="L20" s="143"/>
      <c r="M20" s="6"/>
    </row>
    <row r="21" spans="1:20" ht="36.75" customHeight="1">
      <c r="A21" s="22" t="s">
        <v>55</v>
      </c>
      <c r="B21" s="23" t="s">
        <v>46</v>
      </c>
      <c r="C21" s="24" t="s">
        <v>42</v>
      </c>
      <c r="D21" s="144"/>
      <c r="E21" s="144" t="s">
        <v>190</v>
      </c>
      <c r="F21" s="226">
        <f>F14/F13*100</f>
        <v>12.428060598031243</v>
      </c>
      <c r="G21" s="226"/>
      <c r="H21" s="226">
        <f>H14/$H$13*100</f>
        <v>11.326778363700946</v>
      </c>
      <c r="I21" s="174"/>
      <c r="J21" s="174"/>
      <c r="K21" s="174"/>
      <c r="L21" s="144"/>
    </row>
    <row r="22" spans="1:20" s="6" customFormat="1" ht="36.75" customHeight="1">
      <c r="A22" s="22" t="s">
        <v>55</v>
      </c>
      <c r="B22" s="23" t="s">
        <v>48</v>
      </c>
      <c r="C22" s="24" t="s">
        <v>42</v>
      </c>
      <c r="D22" s="144"/>
      <c r="E22" s="144" t="s">
        <v>191</v>
      </c>
      <c r="F22" s="226">
        <f>F15/F13*100</f>
        <v>33.53876883229173</v>
      </c>
      <c r="G22" s="226"/>
      <c r="H22" s="226">
        <f t="shared" ref="H22:H24" si="4">H15/$H$13*100</f>
        <v>33.629472113271078</v>
      </c>
      <c r="I22" s="174"/>
      <c r="J22" s="174"/>
      <c r="K22" s="174"/>
      <c r="L22" s="144"/>
      <c r="M22" s="2"/>
    </row>
    <row r="23" spans="1:20" ht="36.75" customHeight="1">
      <c r="A23" s="22" t="s">
        <v>55</v>
      </c>
      <c r="B23" s="23" t="s">
        <v>171</v>
      </c>
      <c r="C23" s="24" t="s">
        <v>42</v>
      </c>
      <c r="D23" s="144"/>
      <c r="E23" s="144" t="s">
        <v>192</v>
      </c>
      <c r="F23" s="226">
        <f>F16/F13*100</f>
        <v>46.074148216562087</v>
      </c>
      <c r="G23" s="226"/>
      <c r="H23" s="226">
        <f t="shared" si="4"/>
        <v>46.332434506048557</v>
      </c>
      <c r="I23" s="174"/>
      <c r="J23" s="174"/>
      <c r="K23" s="174"/>
      <c r="L23" s="144"/>
    </row>
    <row r="24" spans="1:20" ht="36.75" customHeight="1">
      <c r="A24" s="22" t="s">
        <v>55</v>
      </c>
      <c r="B24" s="23" t="s">
        <v>54</v>
      </c>
      <c r="C24" s="24" t="s">
        <v>42</v>
      </c>
      <c r="D24" s="144"/>
      <c r="E24" s="144"/>
      <c r="F24" s="226">
        <f>F17/F13*100</f>
        <v>7.9590223531149391</v>
      </c>
      <c r="G24" s="226"/>
      <c r="H24" s="226">
        <f t="shared" si="4"/>
        <v>8.7113150169794213</v>
      </c>
      <c r="I24" s="174"/>
      <c r="J24" s="174"/>
      <c r="K24" s="174"/>
      <c r="L24" s="144"/>
    </row>
    <row r="25" spans="1:20" s="6" customFormat="1" ht="27" customHeight="1">
      <c r="A25" s="36">
        <v>5</v>
      </c>
      <c r="B25" s="37" t="s">
        <v>34</v>
      </c>
      <c r="C25" s="36"/>
      <c r="D25" s="145"/>
      <c r="E25" s="145"/>
      <c r="F25" s="145"/>
      <c r="G25" s="145"/>
      <c r="H25" s="145"/>
      <c r="I25" s="138"/>
      <c r="J25" s="138"/>
      <c r="K25" s="139"/>
      <c r="L25" s="145"/>
      <c r="N25" s="31"/>
      <c r="O25" s="31"/>
    </row>
    <row r="26" spans="1:20" s="6" customFormat="1" ht="27" customHeight="1">
      <c r="A26" s="38" t="s">
        <v>109</v>
      </c>
      <c r="B26" s="39" t="s">
        <v>59</v>
      </c>
      <c r="C26" s="38"/>
      <c r="D26" s="145"/>
      <c r="E26" s="145"/>
      <c r="F26" s="145"/>
      <c r="G26" s="145"/>
      <c r="H26" s="145"/>
      <c r="I26" s="138"/>
      <c r="J26" s="138"/>
      <c r="K26" s="139"/>
      <c r="L26" s="145"/>
      <c r="N26" s="2"/>
      <c r="O26" s="31"/>
    </row>
    <row r="27" spans="1:20" s="6" customFormat="1" ht="27" customHeight="1">
      <c r="A27" s="38" t="s">
        <v>113</v>
      </c>
      <c r="B27" s="39" t="s">
        <v>83</v>
      </c>
      <c r="C27" s="38"/>
      <c r="D27" s="145"/>
      <c r="E27" s="145"/>
      <c r="F27" s="145"/>
      <c r="G27" s="145"/>
      <c r="H27" s="145"/>
      <c r="I27" s="138"/>
      <c r="J27" s="138"/>
      <c r="K27" s="139"/>
      <c r="L27" s="145"/>
      <c r="N27" s="2"/>
      <c r="O27" s="31"/>
    </row>
    <row r="28" spans="1:20" ht="27" customHeight="1">
      <c r="A28" s="40"/>
      <c r="B28" s="35" t="s">
        <v>77</v>
      </c>
      <c r="C28" s="34" t="s">
        <v>23</v>
      </c>
      <c r="D28" s="215">
        <v>9565</v>
      </c>
      <c r="E28" s="146">
        <v>22876.6</v>
      </c>
      <c r="F28" s="146">
        <v>14178</v>
      </c>
      <c r="G28" s="146">
        <v>12994</v>
      </c>
      <c r="H28" s="146">
        <v>15178.44</v>
      </c>
      <c r="I28" s="174">
        <f t="shared" ref="I28:I34" si="5">H28/D28</f>
        <v>1.5868729743857815</v>
      </c>
      <c r="J28" s="174">
        <f t="shared" ref="J28:J64" si="6">H28/F28</f>
        <v>1.0705628438425729</v>
      </c>
      <c r="K28" s="181">
        <f t="shared" ref="K28:K64" si="7">H28/E28</f>
        <v>0.66349195247545534</v>
      </c>
      <c r="L28" s="146">
        <f t="shared" ref="L28:L64" si="8">E28-H28</f>
        <v>7698.159999999998</v>
      </c>
      <c r="O28" s="31"/>
    </row>
    <row r="29" spans="1:20" s="6" customFormat="1" ht="27" customHeight="1">
      <c r="A29" s="34"/>
      <c r="B29" s="35" t="s">
        <v>24</v>
      </c>
      <c r="C29" s="34" t="s">
        <v>23</v>
      </c>
      <c r="D29" s="215">
        <v>25218</v>
      </c>
      <c r="E29" s="146">
        <v>29292.320000000003</v>
      </c>
      <c r="F29" s="146">
        <v>29091</v>
      </c>
      <c r="G29" s="146">
        <v>28986</v>
      </c>
      <c r="H29" s="146">
        <v>28986</v>
      </c>
      <c r="I29" s="174">
        <f t="shared" si="5"/>
        <v>1.1494170830359267</v>
      </c>
      <c r="J29" s="174">
        <f t="shared" si="6"/>
        <v>0.99639063627926161</v>
      </c>
      <c r="K29" s="181">
        <f t="shared" si="7"/>
        <v>0.9895426514526674</v>
      </c>
      <c r="L29" s="146">
        <f t="shared" si="8"/>
        <v>306.32000000000335</v>
      </c>
      <c r="N29" s="2"/>
      <c r="O29" s="31"/>
    </row>
    <row r="30" spans="1:20" s="6" customFormat="1" ht="27" customHeight="1">
      <c r="A30" s="34"/>
      <c r="B30" s="35" t="s">
        <v>25</v>
      </c>
      <c r="C30" s="34" t="s">
        <v>23</v>
      </c>
      <c r="D30" s="215">
        <v>74252</v>
      </c>
      <c r="E30" s="146">
        <v>75995.48</v>
      </c>
      <c r="F30" s="146">
        <v>76841</v>
      </c>
      <c r="G30" s="146">
        <v>76826</v>
      </c>
      <c r="H30" s="146">
        <v>76826</v>
      </c>
      <c r="I30" s="174">
        <f t="shared" si="5"/>
        <v>1.0346657329095512</v>
      </c>
      <c r="J30" s="174">
        <f t="shared" si="6"/>
        <v>0.99980479171275749</v>
      </c>
      <c r="K30" s="181">
        <f t="shared" si="7"/>
        <v>1.0109285446976584</v>
      </c>
      <c r="L30" s="146"/>
      <c r="N30" s="2"/>
      <c r="O30" s="31"/>
    </row>
    <row r="31" spans="1:20" s="6" customFormat="1" ht="27" customHeight="1">
      <c r="A31" s="34"/>
      <c r="B31" s="35" t="s">
        <v>26</v>
      </c>
      <c r="C31" s="34" t="s">
        <v>23</v>
      </c>
      <c r="D31" s="215">
        <v>33852</v>
      </c>
      <c r="E31" s="146">
        <v>37720</v>
      </c>
      <c r="F31" s="146">
        <v>34100</v>
      </c>
      <c r="G31" s="146">
        <v>32032</v>
      </c>
      <c r="H31" s="146">
        <v>36333.599999999999</v>
      </c>
      <c r="I31" s="174">
        <f t="shared" si="5"/>
        <v>1.0733073378234668</v>
      </c>
      <c r="J31" s="174">
        <f t="shared" si="6"/>
        <v>1.0655014662756599</v>
      </c>
      <c r="K31" s="181">
        <f t="shared" si="7"/>
        <v>0.96324496288441142</v>
      </c>
      <c r="L31" s="146">
        <f t="shared" si="8"/>
        <v>1386.4000000000015</v>
      </c>
      <c r="N31" s="2"/>
      <c r="O31" s="31"/>
    </row>
    <row r="32" spans="1:20" s="6" customFormat="1" ht="27" customHeight="1">
      <c r="A32" s="34"/>
      <c r="B32" s="35" t="s">
        <v>27</v>
      </c>
      <c r="C32" s="34" t="s">
        <v>23</v>
      </c>
      <c r="D32" s="215">
        <v>902</v>
      </c>
      <c r="E32" s="146">
        <v>910</v>
      </c>
      <c r="F32" s="146">
        <v>848</v>
      </c>
      <c r="G32" s="146">
        <v>945</v>
      </c>
      <c r="H32" s="146">
        <v>955.6</v>
      </c>
      <c r="I32" s="174">
        <f t="shared" si="5"/>
        <v>1.0594235033259425</v>
      </c>
      <c r="J32" s="174">
        <f t="shared" si="6"/>
        <v>1.1268867924528303</v>
      </c>
      <c r="K32" s="181">
        <f t="shared" si="7"/>
        <v>1.0501098901098902</v>
      </c>
      <c r="L32" s="146"/>
      <c r="N32" s="2"/>
      <c r="O32" s="31"/>
    </row>
    <row r="33" spans="1:15" s="6" customFormat="1" ht="27" customHeight="1">
      <c r="A33" s="34"/>
      <c r="B33" s="35" t="s">
        <v>3</v>
      </c>
      <c r="C33" s="34" t="s">
        <v>23</v>
      </c>
      <c r="D33" s="215">
        <v>3651</v>
      </c>
      <c r="E33" s="146">
        <v>5327.1</v>
      </c>
      <c r="F33" s="146">
        <v>3166</v>
      </c>
      <c r="G33" s="146">
        <v>1913</v>
      </c>
      <c r="H33" s="146">
        <v>4375.5</v>
      </c>
      <c r="I33" s="174">
        <f t="shared" si="5"/>
        <v>1.1984387838948234</v>
      </c>
      <c r="J33" s="174">
        <f t="shared" si="6"/>
        <v>1.3820277953253317</v>
      </c>
      <c r="K33" s="181">
        <f t="shared" si="7"/>
        <v>0.8213662217716956</v>
      </c>
      <c r="L33" s="146">
        <f t="shared" si="8"/>
        <v>951.60000000000036</v>
      </c>
      <c r="N33" s="2"/>
      <c r="O33" s="31"/>
    </row>
    <row r="34" spans="1:15" s="6" customFormat="1" ht="27" customHeight="1">
      <c r="A34" s="34"/>
      <c r="B34" s="101" t="s">
        <v>142</v>
      </c>
      <c r="C34" s="34" t="s">
        <v>23</v>
      </c>
      <c r="D34" s="215">
        <v>3438</v>
      </c>
      <c r="E34" s="146">
        <v>9375</v>
      </c>
      <c r="F34" s="146">
        <v>6625</v>
      </c>
      <c r="G34" s="146">
        <v>6799.58</v>
      </c>
      <c r="H34" s="146">
        <v>7136.2</v>
      </c>
      <c r="I34" s="174">
        <f t="shared" si="5"/>
        <v>2.0756835369400815</v>
      </c>
      <c r="J34" s="174">
        <f t="shared" si="6"/>
        <v>1.0771622641509433</v>
      </c>
      <c r="K34" s="181">
        <f t="shared" si="7"/>
        <v>0.76119466666666669</v>
      </c>
      <c r="L34" s="146">
        <v>2250</v>
      </c>
      <c r="N34" s="31"/>
      <c r="O34" s="31"/>
    </row>
    <row r="35" spans="1:15" s="296" customFormat="1" ht="27" customHeight="1">
      <c r="A35" s="293"/>
      <c r="B35" s="294" t="s">
        <v>166</v>
      </c>
      <c r="C35" s="293" t="s">
        <v>23</v>
      </c>
      <c r="D35" s="295" t="s">
        <v>203</v>
      </c>
      <c r="E35" s="286">
        <v>3000</v>
      </c>
      <c r="F35" s="286">
        <v>250</v>
      </c>
      <c r="G35" s="286">
        <v>424.6</v>
      </c>
      <c r="H35" s="286">
        <v>761.22</v>
      </c>
      <c r="I35" s="287"/>
      <c r="J35" s="287">
        <f t="shared" si="6"/>
        <v>3.04488</v>
      </c>
      <c r="K35" s="288">
        <f t="shared" si="7"/>
        <v>0.25374000000000002</v>
      </c>
      <c r="L35" s="286">
        <v>2250</v>
      </c>
      <c r="N35" s="297"/>
      <c r="O35" s="297"/>
    </row>
    <row r="36" spans="1:15" s="6" customFormat="1" ht="27" customHeight="1">
      <c r="A36" s="34"/>
      <c r="B36" s="101" t="s">
        <v>143</v>
      </c>
      <c r="C36" s="34" t="s">
        <v>23</v>
      </c>
      <c r="D36" s="215">
        <v>86</v>
      </c>
      <c r="E36" s="146">
        <v>2219</v>
      </c>
      <c r="F36" s="146">
        <v>1328</v>
      </c>
      <c r="G36" s="146">
        <v>1315.14</v>
      </c>
      <c r="H36" s="146">
        <v>1442.74</v>
      </c>
      <c r="I36" s="174">
        <f>H36/D36</f>
        <v>16.776046511627907</v>
      </c>
      <c r="J36" s="174">
        <f t="shared" si="6"/>
        <v>1.0864006024096386</v>
      </c>
      <c r="K36" s="181">
        <f t="shared" si="7"/>
        <v>0.65017575484452461</v>
      </c>
      <c r="L36" s="146">
        <v>780</v>
      </c>
      <c r="N36" s="31"/>
      <c r="O36" s="31"/>
    </row>
    <row r="37" spans="1:15" s="6" customFormat="1" ht="27" customHeight="1">
      <c r="A37" s="34"/>
      <c r="B37" s="195" t="s">
        <v>166</v>
      </c>
      <c r="C37" s="40" t="s">
        <v>23</v>
      </c>
      <c r="D37" s="240">
        <v>907</v>
      </c>
      <c r="E37" s="149">
        <v>1000</v>
      </c>
      <c r="F37" s="149">
        <v>100</v>
      </c>
      <c r="G37" s="149" t="s">
        <v>205</v>
      </c>
      <c r="H37" s="149">
        <v>223.5</v>
      </c>
      <c r="I37" s="174">
        <f>H37/D37</f>
        <v>0.2464167585446527</v>
      </c>
      <c r="J37" s="174">
        <f t="shared" si="6"/>
        <v>2.2349999999999999</v>
      </c>
      <c r="K37" s="181">
        <f t="shared" si="7"/>
        <v>0.2235</v>
      </c>
      <c r="L37" s="146">
        <v>780</v>
      </c>
      <c r="N37" s="31"/>
      <c r="O37" s="31"/>
    </row>
    <row r="38" spans="1:15" s="6" customFormat="1" ht="27" customHeight="1">
      <c r="A38" s="38" t="s">
        <v>112</v>
      </c>
      <c r="B38" s="39" t="s">
        <v>84</v>
      </c>
      <c r="C38" s="38"/>
      <c r="D38" s="145"/>
      <c r="E38" s="145"/>
      <c r="F38" s="145"/>
      <c r="G38" s="145"/>
      <c r="H38" s="145"/>
      <c r="I38" s="174"/>
      <c r="J38" s="174"/>
      <c r="K38" s="181"/>
      <c r="L38" s="146"/>
      <c r="N38" s="31"/>
      <c r="O38" s="31"/>
    </row>
    <row r="39" spans="1:15" s="6" customFormat="1" ht="27" customHeight="1">
      <c r="A39" s="34"/>
      <c r="B39" s="41" t="s">
        <v>144</v>
      </c>
      <c r="C39" s="34" t="s">
        <v>21</v>
      </c>
      <c r="D39" s="259">
        <v>38230</v>
      </c>
      <c r="E39" s="146">
        <v>116858.84</v>
      </c>
      <c r="F39" s="250">
        <v>38303</v>
      </c>
      <c r="G39" s="260">
        <v>38303.4</v>
      </c>
      <c r="H39" s="260">
        <v>39521.4</v>
      </c>
      <c r="I39" s="174">
        <f>H39/D39</f>
        <v>1.0337797541198013</v>
      </c>
      <c r="J39" s="174">
        <f t="shared" si="6"/>
        <v>1.0318095188366447</v>
      </c>
      <c r="K39" s="181">
        <f t="shared" si="7"/>
        <v>0.33819777776332544</v>
      </c>
      <c r="L39" s="146">
        <f t="shared" si="8"/>
        <v>77337.440000000002</v>
      </c>
      <c r="N39" s="31"/>
      <c r="O39" s="31"/>
    </row>
    <row r="40" spans="1:15" s="6" customFormat="1" ht="27" customHeight="1">
      <c r="A40" s="34"/>
      <c r="B40" s="41" t="s">
        <v>145</v>
      </c>
      <c r="C40" s="42" t="s">
        <v>21</v>
      </c>
      <c r="D40" s="259"/>
      <c r="E40" s="146">
        <v>67627.074999999997</v>
      </c>
      <c r="F40" s="251"/>
      <c r="G40" s="260"/>
      <c r="H40" s="260"/>
      <c r="I40" s="174"/>
      <c r="J40" s="174"/>
      <c r="K40" s="181"/>
      <c r="L40" s="146">
        <f t="shared" si="8"/>
        <v>67627.074999999997</v>
      </c>
      <c r="N40" s="31"/>
      <c r="O40" s="31"/>
    </row>
    <row r="41" spans="1:15" s="6" customFormat="1" ht="27" customHeight="1">
      <c r="A41" s="34"/>
      <c r="B41" s="41" t="s">
        <v>146</v>
      </c>
      <c r="C41" s="34" t="s">
        <v>47</v>
      </c>
      <c r="D41" s="249">
        <v>15271</v>
      </c>
      <c r="E41" s="146">
        <v>94800</v>
      </c>
      <c r="F41" s="250">
        <v>8796</v>
      </c>
      <c r="G41" s="260">
        <v>2932</v>
      </c>
      <c r="H41" s="252">
        <v>15348</v>
      </c>
      <c r="I41" s="174">
        <f>H41/D41</f>
        <v>1.0050422369196517</v>
      </c>
      <c r="J41" s="174">
        <f t="shared" si="6"/>
        <v>1.7448840381991815</v>
      </c>
      <c r="K41" s="181">
        <f t="shared" si="7"/>
        <v>0.1618987341772152</v>
      </c>
      <c r="L41" s="146">
        <f t="shared" si="8"/>
        <v>79452</v>
      </c>
      <c r="N41" s="31"/>
      <c r="O41" s="31"/>
    </row>
    <row r="42" spans="1:15" s="6" customFormat="1" ht="27" customHeight="1">
      <c r="A42" s="34"/>
      <c r="B42" s="41" t="s">
        <v>26</v>
      </c>
      <c r="C42" s="34" t="s">
        <v>47</v>
      </c>
      <c r="D42" s="259"/>
      <c r="E42" s="146">
        <v>570530</v>
      </c>
      <c r="F42" s="146"/>
      <c r="G42" s="146"/>
      <c r="H42" s="259"/>
      <c r="I42" s="174"/>
      <c r="J42" s="174"/>
      <c r="K42" s="181"/>
      <c r="L42" s="146">
        <f t="shared" si="8"/>
        <v>570530</v>
      </c>
      <c r="N42" s="31"/>
      <c r="O42" s="31"/>
    </row>
    <row r="43" spans="1:15" s="6" customFormat="1" ht="27" customHeight="1">
      <c r="A43" s="34"/>
      <c r="B43" s="41" t="s">
        <v>147</v>
      </c>
      <c r="C43" s="34" t="s">
        <v>47</v>
      </c>
      <c r="D43" s="259"/>
      <c r="E43" s="146">
        <v>51300</v>
      </c>
      <c r="F43" s="146"/>
      <c r="G43" s="146"/>
      <c r="H43" s="259"/>
      <c r="I43" s="174"/>
      <c r="J43" s="174"/>
      <c r="K43" s="181"/>
      <c r="L43" s="146">
        <f t="shared" si="8"/>
        <v>51300</v>
      </c>
      <c r="N43" s="31"/>
      <c r="O43" s="31"/>
    </row>
    <row r="44" spans="1:15" s="11" customFormat="1" ht="27" customHeight="1">
      <c r="A44" s="38" t="s">
        <v>110</v>
      </c>
      <c r="B44" s="102" t="s">
        <v>82</v>
      </c>
      <c r="C44" s="38"/>
      <c r="D44" s="147"/>
      <c r="E44" s="147"/>
      <c r="F44" s="147"/>
      <c r="G44" s="147"/>
      <c r="H44" s="147"/>
      <c r="I44" s="174"/>
      <c r="J44" s="174"/>
      <c r="K44" s="181"/>
      <c r="L44" s="146"/>
      <c r="N44" s="103"/>
      <c r="O44" s="103"/>
    </row>
    <row r="45" spans="1:15" s="303" customFormat="1" ht="27" customHeight="1">
      <c r="A45" s="298"/>
      <c r="B45" s="299" t="s">
        <v>148</v>
      </c>
      <c r="C45" s="298" t="s">
        <v>23</v>
      </c>
      <c r="D45" s="305">
        <v>907</v>
      </c>
      <c r="E45" s="305">
        <v>1740.7</v>
      </c>
      <c r="F45" s="308">
        <v>1240.7</v>
      </c>
      <c r="G45" s="309">
        <f>F45+G46</f>
        <v>1249.6000000000001</v>
      </c>
      <c r="H45" s="309">
        <v>1254.0999999999999</v>
      </c>
      <c r="I45" s="301">
        <f>H45/D45</f>
        <v>1.3826901874310915</v>
      </c>
      <c r="J45" s="301">
        <f t="shared" si="6"/>
        <v>1.0108003546385105</v>
      </c>
      <c r="K45" s="302">
        <f t="shared" si="7"/>
        <v>0.72045728729821334</v>
      </c>
      <c r="L45" s="300">
        <v>490</v>
      </c>
      <c r="N45" s="304"/>
      <c r="O45" s="304"/>
    </row>
    <row r="46" spans="1:15" s="296" customFormat="1" ht="27" customHeight="1">
      <c r="A46" s="293"/>
      <c r="B46" s="294" t="s">
        <v>166</v>
      </c>
      <c r="C46" s="293"/>
      <c r="D46" s="306"/>
      <c r="E46" s="306">
        <v>500</v>
      </c>
      <c r="F46" s="286">
        <v>0</v>
      </c>
      <c r="G46" s="307">
        <v>8.9</v>
      </c>
      <c r="H46" s="307">
        <v>13.1</v>
      </c>
      <c r="I46" s="287"/>
      <c r="J46" s="287"/>
      <c r="K46" s="288">
        <f t="shared" si="7"/>
        <v>2.6199999999999998E-2</v>
      </c>
      <c r="L46" s="286">
        <v>490</v>
      </c>
      <c r="N46" s="297"/>
      <c r="O46" s="297"/>
    </row>
    <row r="47" spans="1:15" s="6" customFormat="1" ht="27" customHeight="1">
      <c r="A47" s="34"/>
      <c r="B47" s="101" t="s">
        <v>149</v>
      </c>
      <c r="C47" s="34" t="s">
        <v>23</v>
      </c>
      <c r="D47" s="148">
        <v>1357</v>
      </c>
      <c r="E47" s="148">
        <v>4663.66</v>
      </c>
      <c r="F47" s="146">
        <v>2830</v>
      </c>
      <c r="G47" s="148">
        <f>2664+G48</f>
        <v>2886.9</v>
      </c>
      <c r="H47" s="148">
        <v>3056.69</v>
      </c>
      <c r="I47" s="174">
        <f>H47/D47</f>
        <v>2.2525350036845984</v>
      </c>
      <c r="J47" s="174">
        <f t="shared" si="6"/>
        <v>1.0801024734982332</v>
      </c>
      <c r="K47" s="181">
        <f t="shared" si="7"/>
        <v>0.65542728243482595</v>
      </c>
      <c r="L47" s="146">
        <v>1610</v>
      </c>
      <c r="N47" s="31"/>
      <c r="O47" s="31"/>
    </row>
    <row r="48" spans="1:15" s="296" customFormat="1" ht="27" customHeight="1">
      <c r="A48" s="293"/>
      <c r="B48" s="294" t="s">
        <v>166</v>
      </c>
      <c r="C48" s="293"/>
      <c r="D48" s="306"/>
      <c r="E48" s="306">
        <v>2000</v>
      </c>
      <c r="F48" s="286">
        <v>166</v>
      </c>
      <c r="G48" s="306">
        <v>222.9</v>
      </c>
      <c r="H48" s="306">
        <v>392.69</v>
      </c>
      <c r="I48" s="287"/>
      <c r="J48" s="287">
        <f t="shared" si="6"/>
        <v>2.3656024096385542</v>
      </c>
      <c r="K48" s="288">
        <f t="shared" si="7"/>
        <v>0.19634499999999999</v>
      </c>
      <c r="L48" s="286">
        <v>1610</v>
      </c>
      <c r="N48" s="297"/>
      <c r="O48" s="297"/>
    </row>
    <row r="49" spans="1:20" s="6" customFormat="1" ht="27" customHeight="1">
      <c r="A49" s="38" t="s">
        <v>111</v>
      </c>
      <c r="B49" s="39" t="s">
        <v>29</v>
      </c>
      <c r="C49" s="38"/>
      <c r="D49" s="147"/>
      <c r="E49" s="147"/>
      <c r="F49" s="147"/>
      <c r="G49" s="147"/>
      <c r="H49" s="147"/>
      <c r="I49" s="174"/>
      <c r="J49" s="174"/>
      <c r="K49" s="181"/>
      <c r="L49" s="146"/>
      <c r="N49" s="43"/>
    </row>
    <row r="50" spans="1:20" s="6" customFormat="1" ht="27" customHeight="1">
      <c r="A50" s="38" t="s">
        <v>113</v>
      </c>
      <c r="B50" s="104" t="s">
        <v>56</v>
      </c>
      <c r="C50" s="38"/>
      <c r="D50" s="147">
        <f>D51+D52+D54</f>
        <v>258284</v>
      </c>
      <c r="E50" s="147">
        <f>E51+E52+E54</f>
        <v>274500</v>
      </c>
      <c r="F50" s="147">
        <f t="shared" ref="F50:H50" si="9">F51+F52+F54</f>
        <v>259500</v>
      </c>
      <c r="G50" s="147">
        <f t="shared" si="9"/>
        <v>261549</v>
      </c>
      <c r="H50" s="147">
        <f t="shared" si="9"/>
        <v>264961</v>
      </c>
      <c r="I50" s="244">
        <f>H50/D50</f>
        <v>1.0258513883941707</v>
      </c>
      <c r="J50" s="244">
        <f t="shared" ref="J50" si="10">H50/F50</f>
        <v>1.0210443159922928</v>
      </c>
      <c r="K50" s="245">
        <f t="shared" ref="K50" si="11">H50/E50</f>
        <v>0.96524954462659385</v>
      </c>
      <c r="L50" s="147">
        <f t="shared" ref="L50" si="12">E50-H50</f>
        <v>9539</v>
      </c>
      <c r="N50" s="43"/>
    </row>
    <row r="51" spans="1:20" s="6" customFormat="1" ht="27" customHeight="1">
      <c r="A51" s="44"/>
      <c r="B51" s="45" t="s">
        <v>30</v>
      </c>
      <c r="C51" s="44" t="s">
        <v>31</v>
      </c>
      <c r="D51" s="146">
        <v>25840</v>
      </c>
      <c r="E51" s="146">
        <v>25000</v>
      </c>
      <c r="F51" s="146">
        <v>25000</v>
      </c>
      <c r="G51" s="146">
        <v>24865</v>
      </c>
      <c r="H51" s="146">
        <v>24990</v>
      </c>
      <c r="I51" s="174">
        <f>H51/D51</f>
        <v>0.96710526315789469</v>
      </c>
      <c r="J51" s="174">
        <f t="shared" si="6"/>
        <v>0.99960000000000004</v>
      </c>
      <c r="K51" s="181">
        <f t="shared" si="7"/>
        <v>0.99960000000000004</v>
      </c>
      <c r="L51" s="146">
        <f t="shared" si="8"/>
        <v>10</v>
      </c>
      <c r="M51" s="2"/>
    </row>
    <row r="52" spans="1:20" s="6" customFormat="1" ht="27" customHeight="1">
      <c r="A52" s="44"/>
      <c r="B52" s="45" t="s">
        <v>32</v>
      </c>
      <c r="C52" s="44" t="s">
        <v>47</v>
      </c>
      <c r="D52" s="146">
        <v>84772</v>
      </c>
      <c r="E52" s="146">
        <v>84500</v>
      </c>
      <c r="F52" s="146">
        <v>84500</v>
      </c>
      <c r="G52" s="146">
        <v>84049</v>
      </c>
      <c r="H52" s="146">
        <v>84550</v>
      </c>
      <c r="I52" s="174">
        <f>H52/D52</f>
        <v>0.99738121077714337</v>
      </c>
      <c r="J52" s="174">
        <f t="shared" si="6"/>
        <v>1.0005917159763313</v>
      </c>
      <c r="K52" s="181">
        <f t="shared" si="7"/>
        <v>1.0005917159763313</v>
      </c>
      <c r="L52" s="146"/>
      <c r="M52" s="7"/>
    </row>
    <row r="53" spans="1:20" s="119" customFormat="1" ht="27" hidden="1" customHeight="1" outlineLevel="1">
      <c r="A53" s="116"/>
      <c r="B53" s="117" t="s">
        <v>78</v>
      </c>
      <c r="C53" s="116"/>
      <c r="D53" s="146"/>
      <c r="E53" s="149"/>
      <c r="F53" s="146"/>
      <c r="G53" s="146"/>
      <c r="H53" s="146"/>
      <c r="I53" s="174" t="e">
        <f>H53/D53</f>
        <v>#DIV/0!</v>
      </c>
      <c r="J53" s="174" t="e">
        <f t="shared" si="6"/>
        <v>#DIV/0!</v>
      </c>
      <c r="K53" s="181" t="e">
        <f t="shared" si="7"/>
        <v>#DIV/0!</v>
      </c>
      <c r="L53" s="146">
        <f t="shared" si="8"/>
        <v>0</v>
      </c>
      <c r="M53" s="118"/>
    </row>
    <row r="54" spans="1:20" s="7" customFormat="1" ht="27" customHeight="1" collapsed="1">
      <c r="A54" s="44"/>
      <c r="B54" s="45" t="s">
        <v>33</v>
      </c>
      <c r="C54" s="44" t="s">
        <v>47</v>
      </c>
      <c r="D54" s="146">
        <v>147672</v>
      </c>
      <c r="E54" s="146">
        <v>165000</v>
      </c>
      <c r="F54" s="146">
        <v>150000</v>
      </c>
      <c r="G54" s="146">
        <v>152635</v>
      </c>
      <c r="H54" s="146">
        <v>155421</v>
      </c>
      <c r="I54" s="174">
        <f>H54/D54</f>
        <v>1.0524744027303754</v>
      </c>
      <c r="J54" s="174">
        <f t="shared" si="6"/>
        <v>1.0361400000000001</v>
      </c>
      <c r="K54" s="181">
        <f t="shared" si="7"/>
        <v>0.94194545454545453</v>
      </c>
      <c r="L54" s="146">
        <f t="shared" si="8"/>
        <v>9579</v>
      </c>
      <c r="M54" s="2"/>
      <c r="O54" s="46"/>
    </row>
    <row r="55" spans="1:20" s="11" customFormat="1" ht="27" customHeight="1">
      <c r="A55" s="106" t="s">
        <v>112</v>
      </c>
      <c r="B55" s="107" t="s">
        <v>57</v>
      </c>
      <c r="C55" s="106"/>
      <c r="D55" s="150"/>
      <c r="E55" s="150"/>
      <c r="F55" s="150"/>
      <c r="G55" s="150"/>
      <c r="H55" s="150"/>
      <c r="I55" s="174"/>
      <c r="J55" s="174"/>
      <c r="K55" s="181"/>
      <c r="L55" s="146"/>
      <c r="O55" s="105"/>
    </row>
    <row r="56" spans="1:20" s="7" customFormat="1" ht="27" customHeight="1">
      <c r="A56" s="44"/>
      <c r="B56" s="47" t="s">
        <v>151</v>
      </c>
      <c r="C56" s="44" t="s">
        <v>21</v>
      </c>
      <c r="D56" s="146">
        <v>16732</v>
      </c>
      <c r="E56" s="146">
        <v>35000</v>
      </c>
      <c r="F56" s="146">
        <v>12500</v>
      </c>
      <c r="G56" s="146">
        <v>14740</v>
      </c>
      <c r="H56" s="146">
        <v>17417.5</v>
      </c>
      <c r="I56" s="174">
        <f>H56/D56</f>
        <v>1.0409693999521874</v>
      </c>
      <c r="J56" s="174">
        <f t="shared" si="6"/>
        <v>1.3934</v>
      </c>
      <c r="K56" s="181">
        <f t="shared" si="7"/>
        <v>0.49764285714285716</v>
      </c>
      <c r="L56" s="146">
        <f t="shared" si="8"/>
        <v>17582.5</v>
      </c>
      <c r="M56" s="2"/>
      <c r="O56" s="46"/>
    </row>
    <row r="57" spans="1:20" s="289" customFormat="1" ht="27" customHeight="1">
      <c r="A57" s="284"/>
      <c r="B57" s="285" t="s">
        <v>58</v>
      </c>
      <c r="C57" s="284" t="s">
        <v>21</v>
      </c>
      <c r="D57" s="286">
        <v>10549</v>
      </c>
      <c r="E57" s="286">
        <v>22000</v>
      </c>
      <c r="F57" s="286">
        <v>11000</v>
      </c>
      <c r="G57" s="286">
        <v>8292</v>
      </c>
      <c r="H57" s="286">
        <v>11088</v>
      </c>
      <c r="I57" s="287">
        <f>H57/D57</f>
        <v>1.051094890510949</v>
      </c>
      <c r="J57" s="287">
        <f t="shared" si="6"/>
        <v>1.008</v>
      </c>
      <c r="K57" s="288">
        <f t="shared" si="7"/>
        <v>0.504</v>
      </c>
      <c r="L57" s="286">
        <f t="shared" si="8"/>
        <v>10912</v>
      </c>
      <c r="O57" s="290"/>
    </row>
    <row r="58" spans="1:20" s="7" customFormat="1" ht="27" customHeight="1">
      <c r="A58" s="106" t="s">
        <v>114</v>
      </c>
      <c r="B58" s="109" t="s">
        <v>28</v>
      </c>
      <c r="C58" s="106"/>
      <c r="D58" s="151"/>
      <c r="E58" s="151"/>
      <c r="F58" s="149"/>
      <c r="G58" s="151"/>
      <c r="H58" s="151"/>
      <c r="I58" s="174"/>
      <c r="J58" s="174"/>
      <c r="K58" s="181"/>
      <c r="L58" s="146"/>
    </row>
    <row r="59" spans="1:20" ht="27" customHeight="1">
      <c r="A59" s="48"/>
      <c r="B59" s="49" t="s">
        <v>150</v>
      </c>
      <c r="C59" s="50" t="s">
        <v>23</v>
      </c>
      <c r="D59" s="146"/>
      <c r="E59" s="146">
        <v>4500</v>
      </c>
      <c r="F59" s="146">
        <v>50</v>
      </c>
      <c r="G59" s="146"/>
      <c r="H59" s="146">
        <v>77</v>
      </c>
      <c r="I59" s="174"/>
      <c r="J59" s="174">
        <f t="shared" si="6"/>
        <v>1.54</v>
      </c>
      <c r="K59" s="181">
        <f t="shared" si="7"/>
        <v>1.7111111111111112E-2</v>
      </c>
      <c r="L59" s="146">
        <f t="shared" si="8"/>
        <v>4423</v>
      </c>
    </row>
    <row r="60" spans="1:20" ht="27" customHeight="1">
      <c r="A60" s="48"/>
      <c r="B60" s="49" t="s">
        <v>152</v>
      </c>
      <c r="C60" s="50" t="s">
        <v>42</v>
      </c>
      <c r="D60" s="177">
        <v>63.02</v>
      </c>
      <c r="E60" s="152">
        <v>63.1</v>
      </c>
      <c r="F60" s="152">
        <v>63.1</v>
      </c>
      <c r="G60" s="177">
        <v>63.1</v>
      </c>
      <c r="H60" s="152">
        <v>63.1</v>
      </c>
      <c r="I60" s="174">
        <f>H60/D60</f>
        <v>1.0012694382735638</v>
      </c>
      <c r="J60" s="174">
        <f t="shared" si="6"/>
        <v>1</v>
      </c>
      <c r="K60" s="181">
        <f t="shared" si="7"/>
        <v>1</v>
      </c>
      <c r="L60" s="146"/>
    </row>
    <row r="61" spans="1:20" s="7" customFormat="1" ht="27" customHeight="1">
      <c r="A61" s="51" t="s">
        <v>115</v>
      </c>
      <c r="B61" s="108" t="s">
        <v>45</v>
      </c>
      <c r="C61" s="52"/>
      <c r="D61" s="52"/>
      <c r="E61" s="52"/>
      <c r="F61" s="146"/>
      <c r="G61" s="52"/>
      <c r="H61" s="52"/>
      <c r="I61" s="174"/>
      <c r="J61" s="174"/>
      <c r="K61" s="181"/>
      <c r="L61" s="146"/>
    </row>
    <row r="62" spans="1:20" ht="27" customHeight="1">
      <c r="A62" s="53"/>
      <c r="B62" s="49" t="s">
        <v>153</v>
      </c>
      <c r="C62" s="54" t="s">
        <v>23</v>
      </c>
      <c r="D62" s="146">
        <v>711</v>
      </c>
      <c r="E62" s="146">
        <v>805.21</v>
      </c>
      <c r="F62" s="146">
        <v>778</v>
      </c>
      <c r="G62" s="146">
        <v>776</v>
      </c>
      <c r="H62" s="146">
        <v>775.8</v>
      </c>
      <c r="I62" s="174">
        <f>H62/D62</f>
        <v>1.0911392405063292</v>
      </c>
      <c r="J62" s="174">
        <f t="shared" si="6"/>
        <v>0.997172236503856</v>
      </c>
      <c r="K62" s="181">
        <f t="shared" si="7"/>
        <v>0.96347536667453204</v>
      </c>
      <c r="L62" s="146">
        <f t="shared" si="8"/>
        <v>29.410000000000082</v>
      </c>
      <c r="M62" s="7"/>
    </row>
    <row r="63" spans="1:20" s="7" customFormat="1" ht="27" customHeight="1">
      <c r="A63" s="53"/>
      <c r="B63" s="49" t="s">
        <v>154</v>
      </c>
      <c r="C63" s="54" t="s">
        <v>21</v>
      </c>
      <c r="D63" s="146">
        <v>973</v>
      </c>
      <c r="E63" s="146">
        <v>1850</v>
      </c>
      <c r="F63" s="146">
        <v>900</v>
      </c>
      <c r="G63" s="146">
        <v>836</v>
      </c>
      <c r="H63" s="146">
        <v>1034</v>
      </c>
      <c r="I63" s="174">
        <f>H63/D63</f>
        <v>1.0626927029804727</v>
      </c>
      <c r="J63" s="174">
        <f t="shared" si="6"/>
        <v>1.1488888888888888</v>
      </c>
      <c r="K63" s="181">
        <f t="shared" si="7"/>
        <v>0.55891891891891887</v>
      </c>
      <c r="L63" s="146">
        <f t="shared" si="8"/>
        <v>816</v>
      </c>
      <c r="M63" s="190"/>
      <c r="N63" s="243"/>
      <c r="O63" s="243"/>
      <c r="S63" s="56"/>
      <c r="T63" s="56"/>
    </row>
    <row r="64" spans="1:20" s="7" customFormat="1" ht="27" customHeight="1">
      <c r="A64" s="53"/>
      <c r="B64" s="49" t="s">
        <v>155</v>
      </c>
      <c r="C64" s="54" t="s">
        <v>21</v>
      </c>
      <c r="D64" s="146">
        <v>1864</v>
      </c>
      <c r="E64" s="146">
        <v>5500</v>
      </c>
      <c r="F64" s="146">
        <v>2000</v>
      </c>
      <c r="G64" s="146">
        <v>1601</v>
      </c>
      <c r="H64" s="146">
        <v>2066</v>
      </c>
      <c r="I64" s="174">
        <f>H64/D64</f>
        <v>1.1083690987124464</v>
      </c>
      <c r="J64" s="174">
        <f t="shared" si="6"/>
        <v>1.0329999999999999</v>
      </c>
      <c r="K64" s="181">
        <f t="shared" si="7"/>
        <v>0.37563636363636366</v>
      </c>
      <c r="L64" s="146">
        <f t="shared" si="8"/>
        <v>3434</v>
      </c>
      <c r="M64" s="2"/>
      <c r="S64" s="56"/>
      <c r="T64" s="56"/>
    </row>
    <row r="65" spans="1:20" ht="27" customHeight="1">
      <c r="A65" s="36">
        <v>6</v>
      </c>
      <c r="B65" s="37" t="s">
        <v>69</v>
      </c>
      <c r="C65" s="24"/>
      <c r="D65" s="144"/>
      <c r="E65" s="144"/>
      <c r="F65" s="144"/>
      <c r="G65" s="144"/>
      <c r="H65" s="144"/>
      <c r="I65" s="174"/>
      <c r="J65" s="174"/>
      <c r="K65" s="181"/>
      <c r="L65" s="146"/>
      <c r="N65" s="57"/>
      <c r="O65" s="57"/>
      <c r="P65" s="57"/>
      <c r="Q65" s="57"/>
      <c r="R65" s="57"/>
      <c r="S65" s="57"/>
      <c r="T65" s="57"/>
    </row>
    <row r="66" spans="1:20" ht="27" customHeight="1">
      <c r="A66" s="44"/>
      <c r="B66" s="137" t="s">
        <v>156</v>
      </c>
      <c r="C66" s="59" t="s">
        <v>0</v>
      </c>
      <c r="D66" s="153">
        <v>142130.37634408599</v>
      </c>
      <c r="E66" s="153">
        <v>500000</v>
      </c>
      <c r="F66" s="146">
        <v>200000</v>
      </c>
      <c r="G66" s="146">
        <v>142042</v>
      </c>
      <c r="H66" s="146">
        <v>176638.4</v>
      </c>
      <c r="I66" s="174">
        <f t="shared" ref="I66:I73" si="13">H66/D66</f>
        <v>1.2427913338692138</v>
      </c>
      <c r="J66" s="174">
        <f>H66/F66</f>
        <v>0.88319199999999998</v>
      </c>
      <c r="K66" s="181">
        <f>H66/E66</f>
        <v>0.3532768</v>
      </c>
      <c r="L66" s="146">
        <f>E66-H66</f>
        <v>323361.59999999998</v>
      </c>
      <c r="N66" s="198"/>
      <c r="O66" s="3"/>
      <c r="P66" s="3"/>
      <c r="Q66" s="4"/>
      <c r="R66" s="5"/>
      <c r="S66" s="57"/>
      <c r="T66" s="57"/>
    </row>
    <row r="67" spans="1:20" ht="27" customHeight="1">
      <c r="A67" s="44"/>
      <c r="B67" s="137" t="s">
        <v>157</v>
      </c>
      <c r="C67" s="59" t="s">
        <v>21</v>
      </c>
      <c r="D67" s="153">
        <v>121924</v>
      </c>
      <c r="E67" s="153">
        <v>300000</v>
      </c>
      <c r="F67" s="146">
        <v>150000</v>
      </c>
      <c r="G67" s="146">
        <v>102613</v>
      </c>
      <c r="H67" s="146">
        <v>104688</v>
      </c>
      <c r="I67" s="174">
        <f t="shared" si="13"/>
        <v>0.85863324694071719</v>
      </c>
      <c r="J67" s="174">
        <f t="shared" ref="J67:J72" si="14">H67/F67</f>
        <v>0.69791999999999998</v>
      </c>
      <c r="K67" s="181">
        <f t="shared" ref="K67:K72" si="15">H67/E67</f>
        <v>0.34895999999999999</v>
      </c>
      <c r="L67" s="146">
        <f t="shared" ref="L67:L72" si="16">E67-H67</f>
        <v>195312</v>
      </c>
      <c r="N67" s="198"/>
      <c r="O67" s="57"/>
      <c r="P67" s="57"/>
      <c r="Q67" s="57"/>
      <c r="R67" s="57"/>
      <c r="S67" s="57"/>
      <c r="T67" s="57"/>
    </row>
    <row r="68" spans="1:20" ht="27" customHeight="1">
      <c r="A68" s="44"/>
      <c r="B68" s="137" t="s">
        <v>158</v>
      </c>
      <c r="C68" s="59" t="s">
        <v>21</v>
      </c>
      <c r="D68" s="153">
        <v>8371</v>
      </c>
      <c r="E68" s="153">
        <v>12000</v>
      </c>
      <c r="F68" s="146">
        <v>9000</v>
      </c>
      <c r="G68" s="146">
        <v>7188</v>
      </c>
      <c r="H68" s="146">
        <v>7188</v>
      </c>
      <c r="I68" s="174">
        <f t="shared" si="13"/>
        <v>0.85867877195078246</v>
      </c>
      <c r="J68" s="174">
        <f t="shared" si="14"/>
        <v>0.79866666666666664</v>
      </c>
      <c r="K68" s="181">
        <f t="shared" si="15"/>
        <v>0.59899999999999998</v>
      </c>
      <c r="L68" s="146">
        <f t="shared" si="16"/>
        <v>4812</v>
      </c>
      <c r="N68" s="198"/>
      <c r="O68" s="231"/>
      <c r="P68" s="57"/>
      <c r="Q68" s="57"/>
      <c r="R68" s="57"/>
      <c r="S68" s="57"/>
      <c r="T68" s="57"/>
    </row>
    <row r="69" spans="1:20" ht="27" customHeight="1">
      <c r="A69" s="44"/>
      <c r="B69" s="137" t="s">
        <v>159</v>
      </c>
      <c r="C69" s="59" t="s">
        <v>0</v>
      </c>
      <c r="D69" s="153">
        <v>18819.630872483202</v>
      </c>
      <c r="E69" s="153">
        <v>42500</v>
      </c>
      <c r="F69" s="146">
        <v>15000</v>
      </c>
      <c r="G69" s="146">
        <v>12542</v>
      </c>
      <c r="H69" s="146">
        <v>15782.7</v>
      </c>
      <c r="I69" s="174">
        <f t="shared" si="13"/>
        <v>0.83862962599741542</v>
      </c>
      <c r="J69" s="174">
        <f t="shared" si="14"/>
        <v>1.0521800000000001</v>
      </c>
      <c r="K69" s="181">
        <f t="shared" si="15"/>
        <v>0.37135764705882357</v>
      </c>
      <c r="L69" s="146">
        <f t="shared" si="16"/>
        <v>26717.3</v>
      </c>
      <c r="N69" s="198"/>
      <c r="O69" s="231"/>
      <c r="P69" s="57"/>
      <c r="Q69" s="57"/>
      <c r="R69" s="57"/>
      <c r="S69" s="57"/>
      <c r="T69" s="57"/>
    </row>
    <row r="70" spans="1:20" ht="27" customHeight="1">
      <c r="A70" s="44"/>
      <c r="B70" s="137" t="s">
        <v>160</v>
      </c>
      <c r="C70" s="59" t="s">
        <v>1</v>
      </c>
      <c r="D70" s="153">
        <v>793.22</v>
      </c>
      <c r="E70" s="153">
        <v>3300</v>
      </c>
      <c r="F70" s="146">
        <v>1400</v>
      </c>
      <c r="G70" s="146">
        <v>1052</v>
      </c>
      <c r="H70" s="146">
        <v>1275.47</v>
      </c>
      <c r="I70" s="174">
        <f t="shared" si="13"/>
        <v>1.6079650034038475</v>
      </c>
      <c r="J70" s="174">
        <f t="shared" si="14"/>
        <v>0.91105000000000003</v>
      </c>
      <c r="K70" s="181">
        <f t="shared" si="15"/>
        <v>0.38650606060606063</v>
      </c>
      <c r="L70" s="146">
        <f t="shared" si="16"/>
        <v>2024.53</v>
      </c>
      <c r="N70" s="198"/>
      <c r="O70" s="57"/>
      <c r="P70" s="57"/>
      <c r="Q70" s="57"/>
      <c r="R70" s="57"/>
      <c r="S70" s="57"/>
      <c r="T70" s="57"/>
    </row>
    <row r="71" spans="1:20" ht="27" customHeight="1">
      <c r="A71" s="44"/>
      <c r="B71" s="137" t="s">
        <v>161</v>
      </c>
      <c r="C71" s="59" t="s">
        <v>1</v>
      </c>
      <c r="D71" s="153">
        <v>218.33</v>
      </c>
      <c r="E71" s="153">
        <v>450</v>
      </c>
      <c r="F71" s="146">
        <v>230</v>
      </c>
      <c r="G71" s="146">
        <v>199</v>
      </c>
      <c r="H71" s="146">
        <v>225.56</v>
      </c>
      <c r="I71" s="174">
        <f t="shared" si="13"/>
        <v>1.0331150093894563</v>
      </c>
      <c r="J71" s="174">
        <f t="shared" si="14"/>
        <v>0.98069565217391308</v>
      </c>
      <c r="K71" s="181">
        <f t="shared" si="15"/>
        <v>0.50124444444444449</v>
      </c>
      <c r="L71" s="146">
        <f t="shared" si="16"/>
        <v>224.44</v>
      </c>
      <c r="N71" s="198"/>
      <c r="O71" s="57"/>
      <c r="P71" s="57"/>
      <c r="Q71" s="57"/>
      <c r="R71" s="57"/>
      <c r="S71" s="57"/>
      <c r="T71" s="57"/>
    </row>
    <row r="72" spans="1:20" ht="27" customHeight="1">
      <c r="A72" s="44"/>
      <c r="B72" s="137" t="s">
        <v>162</v>
      </c>
      <c r="C72" s="59" t="s">
        <v>2</v>
      </c>
      <c r="D72" s="153">
        <v>1816.7001003009</v>
      </c>
      <c r="E72" s="153">
        <v>3800</v>
      </c>
      <c r="F72" s="146">
        <v>1900</v>
      </c>
      <c r="G72" s="146">
        <v>1484</v>
      </c>
      <c r="H72" s="146">
        <v>1797.4</v>
      </c>
      <c r="I72" s="174">
        <f t="shared" si="13"/>
        <v>0.9893762870945495</v>
      </c>
      <c r="J72" s="174">
        <f t="shared" si="14"/>
        <v>0.94600000000000006</v>
      </c>
      <c r="K72" s="181">
        <f t="shared" si="15"/>
        <v>0.47300000000000003</v>
      </c>
      <c r="L72" s="146">
        <f t="shared" si="16"/>
        <v>2002.6</v>
      </c>
      <c r="N72" s="198"/>
      <c r="O72" s="57"/>
      <c r="P72" s="57"/>
      <c r="Q72" s="57"/>
      <c r="R72" s="57"/>
      <c r="S72" s="57"/>
      <c r="T72" s="57"/>
    </row>
    <row r="73" spans="1:20" s="6" customFormat="1" ht="27" customHeight="1">
      <c r="A73" s="29">
        <v>7</v>
      </c>
      <c r="B73" s="27" t="s">
        <v>50</v>
      </c>
      <c r="C73" s="26" t="s">
        <v>41</v>
      </c>
      <c r="D73" s="140">
        <v>11998</v>
      </c>
      <c r="E73" s="140">
        <v>28490</v>
      </c>
      <c r="F73" s="140">
        <v>16790</v>
      </c>
      <c r="G73" s="140">
        <v>13864</v>
      </c>
      <c r="H73" s="140">
        <v>16622</v>
      </c>
      <c r="I73" s="138">
        <f t="shared" si="13"/>
        <v>1.3853975662610436</v>
      </c>
      <c r="J73" s="138">
        <f t="shared" ref="J73" si="17">H73/F73</f>
        <v>0.9899940440738535</v>
      </c>
      <c r="K73" s="180">
        <f t="shared" ref="K73" si="18">H73/E73</f>
        <v>0.58343278343278349</v>
      </c>
      <c r="L73" s="159">
        <f t="shared" ref="L73" si="19">E73-H73</f>
        <v>11868</v>
      </c>
      <c r="N73" s="30"/>
      <c r="O73" s="30"/>
      <c r="P73" s="25"/>
      <c r="Q73" s="25"/>
      <c r="R73" s="25"/>
      <c r="S73" s="25"/>
      <c r="T73" s="25"/>
    </row>
    <row r="74" spans="1:20" ht="27" customHeight="1">
      <c r="A74" s="26">
        <v>8</v>
      </c>
      <c r="B74" s="61" t="s">
        <v>4</v>
      </c>
      <c r="C74" s="62"/>
      <c r="D74" s="146"/>
      <c r="E74" s="146"/>
      <c r="F74" s="146"/>
      <c r="G74" s="146"/>
      <c r="H74" s="146"/>
      <c r="I74" s="138"/>
      <c r="J74" s="138"/>
      <c r="K74" s="180"/>
      <c r="L74" s="159"/>
      <c r="N74" s="60"/>
      <c r="O74" s="115"/>
      <c r="P74" s="3"/>
      <c r="Q74" s="57"/>
      <c r="R74" s="57"/>
      <c r="S74" s="57"/>
      <c r="T74" s="57"/>
    </row>
    <row r="75" spans="1:20" ht="27" customHeight="1">
      <c r="A75" s="64" t="s">
        <v>55</v>
      </c>
      <c r="B75" s="58" t="s">
        <v>116</v>
      </c>
      <c r="C75" s="62" t="s">
        <v>5</v>
      </c>
      <c r="D75" s="146">
        <v>250700</v>
      </c>
      <c r="E75" s="146">
        <v>900000</v>
      </c>
      <c r="F75" s="146">
        <v>457000</v>
      </c>
      <c r="G75" s="146">
        <f>480000+165000</f>
        <v>645000</v>
      </c>
      <c r="H75" s="146">
        <v>785000</v>
      </c>
      <c r="I75" s="174">
        <f>H75/D75</f>
        <v>3.1312325488631831</v>
      </c>
      <c r="J75" s="174">
        <f t="shared" ref="J75:J80" si="20">H75/F75</f>
        <v>1.7177242888402626</v>
      </c>
      <c r="K75" s="181">
        <f t="shared" ref="K75:K80" si="21">H75/E75</f>
        <v>0.87222222222222223</v>
      </c>
      <c r="L75" s="146">
        <f t="shared" ref="L75:L81" si="22">E75-H75</f>
        <v>115000</v>
      </c>
      <c r="N75" s="63"/>
      <c r="O75" s="115"/>
      <c r="P75" s="3"/>
      <c r="Q75" s="57"/>
      <c r="R75" s="57"/>
      <c r="S75" s="57"/>
      <c r="T75" s="57"/>
    </row>
    <row r="76" spans="1:20" s="7" customFormat="1" ht="27" customHeight="1">
      <c r="A76" s="232"/>
      <c r="B76" s="233" t="s">
        <v>6</v>
      </c>
      <c r="C76" s="133" t="s">
        <v>47</v>
      </c>
      <c r="D76" s="149">
        <v>0</v>
      </c>
      <c r="E76" s="149">
        <v>50000</v>
      </c>
      <c r="F76" s="149">
        <v>7000</v>
      </c>
      <c r="G76" s="149">
        <v>100</v>
      </c>
      <c r="H76" s="149">
        <v>100</v>
      </c>
      <c r="I76" s="175"/>
      <c r="J76" s="175">
        <f t="shared" si="20"/>
        <v>1.4285714285714285E-2</v>
      </c>
      <c r="K76" s="182">
        <f t="shared" si="21"/>
        <v>2E-3</v>
      </c>
      <c r="L76" s="149">
        <f t="shared" si="22"/>
        <v>49900</v>
      </c>
      <c r="N76" s="234"/>
      <c r="O76" s="115"/>
      <c r="P76" s="235"/>
      <c r="Q76" s="56"/>
      <c r="R76" s="56"/>
      <c r="S76" s="56"/>
      <c r="T76" s="56"/>
    </row>
    <row r="77" spans="1:20" ht="27" customHeight="1">
      <c r="A77" s="64"/>
      <c r="B77" s="58" t="s">
        <v>7</v>
      </c>
      <c r="C77" s="62" t="s">
        <v>47</v>
      </c>
      <c r="D77" s="146">
        <v>250700</v>
      </c>
      <c r="E77" s="149">
        <v>850000</v>
      </c>
      <c r="F77" s="149">
        <v>450000</v>
      </c>
      <c r="G77" s="146">
        <f>G75-G76</f>
        <v>644900</v>
      </c>
      <c r="H77" s="146">
        <v>784900</v>
      </c>
      <c r="I77" s="174">
        <f>H77/D77</f>
        <v>3.1308336657359392</v>
      </c>
      <c r="J77" s="174">
        <f t="shared" si="20"/>
        <v>1.7442222222222221</v>
      </c>
      <c r="K77" s="181">
        <f t="shared" si="21"/>
        <v>0.92341176470588238</v>
      </c>
      <c r="L77" s="146">
        <f t="shared" si="22"/>
        <v>65100</v>
      </c>
      <c r="N77" s="63"/>
      <c r="O77" s="115"/>
      <c r="P77" s="3"/>
      <c r="Q77" s="57"/>
      <c r="R77" s="57"/>
      <c r="S77" s="57"/>
      <c r="T77" s="57"/>
    </row>
    <row r="78" spans="1:20" ht="27" customHeight="1">
      <c r="A78" s="64" t="s">
        <v>55</v>
      </c>
      <c r="B78" s="58" t="s">
        <v>117</v>
      </c>
      <c r="C78" s="62" t="s">
        <v>41</v>
      </c>
      <c r="D78" s="152">
        <v>181</v>
      </c>
      <c r="E78" s="146">
        <v>250</v>
      </c>
      <c r="F78" s="146">
        <v>125</v>
      </c>
      <c r="G78" s="146">
        <f>114+24.5</f>
        <v>138.5</v>
      </c>
      <c r="H78" s="146">
        <v>183.5</v>
      </c>
      <c r="I78" s="174">
        <f>H78/D78</f>
        <v>1.0138121546961325</v>
      </c>
      <c r="J78" s="174">
        <f t="shared" si="20"/>
        <v>1.468</v>
      </c>
      <c r="K78" s="181">
        <f t="shared" si="21"/>
        <v>0.73399999999999999</v>
      </c>
      <c r="L78" s="146">
        <f t="shared" si="22"/>
        <v>66.5</v>
      </c>
      <c r="N78" s="63"/>
      <c r="O78" s="115"/>
      <c r="P78" s="3"/>
      <c r="Q78" s="57"/>
      <c r="R78" s="57"/>
      <c r="S78" s="57"/>
      <c r="T78" s="57"/>
    </row>
    <row r="79" spans="1:20" s="6" customFormat="1" ht="27" customHeight="1">
      <c r="A79" s="67">
        <v>9</v>
      </c>
      <c r="B79" s="82" t="s">
        <v>168</v>
      </c>
      <c r="C79" s="83" t="s">
        <v>22</v>
      </c>
      <c r="D79" s="154">
        <v>28</v>
      </c>
      <c r="E79" s="154">
        <v>44</v>
      </c>
      <c r="F79" s="159">
        <v>37</v>
      </c>
      <c r="G79" s="154">
        <v>36</v>
      </c>
      <c r="H79" s="154">
        <v>36</v>
      </c>
      <c r="I79" s="138"/>
      <c r="J79" s="138">
        <f t="shared" si="20"/>
        <v>0.97297297297297303</v>
      </c>
      <c r="K79" s="180">
        <f t="shared" si="21"/>
        <v>0.81818181818181823</v>
      </c>
      <c r="L79" s="159">
        <f t="shared" si="22"/>
        <v>8</v>
      </c>
      <c r="O79" s="115"/>
      <c r="Q79" s="57"/>
    </row>
    <row r="80" spans="1:20" s="7" customFormat="1" ht="27" customHeight="1">
      <c r="A80" s="189"/>
      <c r="B80" s="128" t="s">
        <v>167</v>
      </c>
      <c r="C80" s="129" t="s">
        <v>22</v>
      </c>
      <c r="D80" s="203"/>
      <c r="E80" s="203">
        <v>8</v>
      </c>
      <c r="F80" s="149">
        <v>2</v>
      </c>
      <c r="G80" s="203">
        <v>1</v>
      </c>
      <c r="H80" s="203">
        <v>1</v>
      </c>
      <c r="I80" s="174"/>
      <c r="J80" s="174">
        <f t="shared" si="20"/>
        <v>0.5</v>
      </c>
      <c r="K80" s="181">
        <f t="shared" si="21"/>
        <v>0.125</v>
      </c>
      <c r="L80" s="149">
        <v>8</v>
      </c>
    </row>
    <row r="81" spans="1:20" s="115" customFormat="1" ht="36" customHeight="1">
      <c r="A81" s="83">
        <v>10</v>
      </c>
      <c r="B81" s="82" t="s">
        <v>99</v>
      </c>
      <c r="C81" s="83" t="s">
        <v>106</v>
      </c>
      <c r="D81" s="154">
        <v>1</v>
      </c>
      <c r="E81" s="154">
        <v>2</v>
      </c>
      <c r="F81" s="159">
        <v>0</v>
      </c>
      <c r="G81" s="154">
        <v>0</v>
      </c>
      <c r="H81" s="154">
        <v>0</v>
      </c>
      <c r="I81" s="174"/>
      <c r="J81" s="174"/>
      <c r="K81" s="181"/>
      <c r="L81" s="159">
        <f t="shared" si="22"/>
        <v>2</v>
      </c>
    </row>
    <row r="82" spans="1:20" s="6" customFormat="1" ht="27" customHeight="1">
      <c r="A82" s="26">
        <v>11</v>
      </c>
      <c r="B82" s="82" t="s">
        <v>86</v>
      </c>
      <c r="C82" s="199" t="s">
        <v>41</v>
      </c>
      <c r="D82" s="154">
        <v>1506.62</v>
      </c>
      <c r="E82" s="154">
        <v>4000</v>
      </c>
      <c r="F82" s="140" t="s">
        <v>199</v>
      </c>
      <c r="G82" s="154">
        <v>2016</v>
      </c>
      <c r="H82" s="140">
        <v>2337</v>
      </c>
      <c r="I82" s="138">
        <f>H82/D82</f>
        <v>1.5511542392905977</v>
      </c>
      <c r="J82" s="138">
        <f>H82/2800</f>
        <v>0.83464285714285713</v>
      </c>
      <c r="K82" s="180">
        <f>H82/E82</f>
        <v>0.58425000000000005</v>
      </c>
      <c r="L82" s="159">
        <v>1700</v>
      </c>
      <c r="N82" s="202"/>
      <c r="O82" s="31"/>
    </row>
    <row r="83" spans="1:20" ht="35.25" customHeight="1">
      <c r="A83" s="33">
        <v>12</v>
      </c>
      <c r="B83" s="200" t="s">
        <v>182</v>
      </c>
      <c r="C83" s="201" t="s">
        <v>41</v>
      </c>
      <c r="D83" s="154">
        <v>3680.6716000000001</v>
      </c>
      <c r="E83" s="154">
        <v>10659.8</v>
      </c>
      <c r="F83" s="140">
        <v>4299</v>
      </c>
      <c r="G83" s="154">
        <v>3495.8</v>
      </c>
      <c r="H83" s="140">
        <v>4917</v>
      </c>
      <c r="I83" s="138">
        <f>H83/D83</f>
        <v>1.3358975030535187</v>
      </c>
      <c r="J83" s="138">
        <f>H83/2800</f>
        <v>1.7560714285714285</v>
      </c>
      <c r="K83" s="180">
        <f>H83/E83</f>
        <v>0.46126568978780091</v>
      </c>
      <c r="L83" s="159">
        <f>E83-H83</f>
        <v>5742.7999999999993</v>
      </c>
      <c r="M83" s="6"/>
      <c r="N83" s="32"/>
      <c r="O83" s="32"/>
    </row>
    <row r="84" spans="1:20" s="6" customFormat="1" ht="27" customHeight="1">
      <c r="A84" s="29">
        <v>13</v>
      </c>
      <c r="B84" s="27" t="s">
        <v>8</v>
      </c>
      <c r="C84" s="26" t="s">
        <v>43</v>
      </c>
      <c r="D84" s="156">
        <v>109.3</v>
      </c>
      <c r="E84" s="155">
        <v>270</v>
      </c>
      <c r="F84" s="159">
        <v>148</v>
      </c>
      <c r="G84" s="261">
        <v>120.94</v>
      </c>
      <c r="H84" s="155">
        <v>148</v>
      </c>
      <c r="I84" s="138">
        <f>H84/D84</f>
        <v>1.3540713632204942</v>
      </c>
      <c r="J84" s="138">
        <f t="shared" ref="J84:J85" si="23">H84/2800</f>
        <v>5.2857142857142859E-2</v>
      </c>
      <c r="K84" s="180">
        <f t="shared" ref="K84:K85" si="24">H84/E84</f>
        <v>0.54814814814814816</v>
      </c>
      <c r="L84" s="159">
        <f t="shared" ref="L84:L85" si="25">E84-H84</f>
        <v>122</v>
      </c>
      <c r="N84" s="30"/>
      <c r="O84" s="196"/>
      <c r="P84" s="196"/>
      <c r="Q84" s="25"/>
      <c r="R84" s="25"/>
      <c r="S84" s="25"/>
      <c r="T84" s="25"/>
    </row>
    <row r="85" spans="1:20" s="6" customFormat="1" ht="27" customHeight="1">
      <c r="A85" s="29">
        <v>14</v>
      </c>
      <c r="B85" s="27" t="s">
        <v>9</v>
      </c>
      <c r="C85" s="26" t="s">
        <v>43</v>
      </c>
      <c r="D85" s="156">
        <v>2.1</v>
      </c>
      <c r="E85" s="156">
        <v>6.6</v>
      </c>
      <c r="F85" s="227">
        <v>2.4500000000000002</v>
      </c>
      <c r="G85" s="262">
        <v>1.8199999999999998</v>
      </c>
      <c r="H85" s="173">
        <v>2.4500000000000002</v>
      </c>
      <c r="I85" s="138">
        <f>H85/D85</f>
        <v>1.1666666666666667</v>
      </c>
      <c r="J85" s="138">
        <f t="shared" si="23"/>
        <v>8.7500000000000002E-4</v>
      </c>
      <c r="K85" s="180">
        <f t="shared" si="24"/>
        <v>0.37121212121212127</v>
      </c>
      <c r="L85" s="159">
        <f t="shared" si="25"/>
        <v>4.1499999999999995</v>
      </c>
      <c r="N85" s="30"/>
      <c r="O85" s="197"/>
      <c r="P85" s="196"/>
      <c r="Q85" s="25"/>
      <c r="R85" s="25"/>
      <c r="S85" s="25"/>
      <c r="T85" s="25"/>
    </row>
    <row r="86" spans="1:20" s="6" customFormat="1" ht="37.5" customHeight="1">
      <c r="A86" s="29">
        <v>15</v>
      </c>
      <c r="B86" s="27" t="s">
        <v>172</v>
      </c>
      <c r="C86" s="26" t="s">
        <v>73</v>
      </c>
      <c r="D86" s="154">
        <v>61</v>
      </c>
      <c r="E86" s="155">
        <v>43</v>
      </c>
      <c r="F86" s="155"/>
      <c r="G86" s="331" t="s">
        <v>201</v>
      </c>
      <c r="H86" s="332"/>
      <c r="I86" s="138"/>
      <c r="J86" s="138"/>
      <c r="K86" s="180"/>
      <c r="L86" s="155">
        <v>43</v>
      </c>
      <c r="N86" s="30"/>
      <c r="O86" s="30"/>
      <c r="P86" s="25"/>
      <c r="Q86" s="25"/>
      <c r="R86" s="25"/>
      <c r="S86" s="25"/>
      <c r="T86" s="25"/>
    </row>
    <row r="87" spans="1:20" s="6" customFormat="1" ht="38.450000000000003" customHeight="1">
      <c r="A87" s="29">
        <v>16</v>
      </c>
      <c r="B87" s="27" t="s">
        <v>173</v>
      </c>
      <c r="C87" s="26" t="s">
        <v>73</v>
      </c>
      <c r="D87" s="154">
        <v>54</v>
      </c>
      <c r="E87" s="173">
        <v>39</v>
      </c>
      <c r="F87" s="173"/>
      <c r="G87" s="333"/>
      <c r="H87" s="334"/>
      <c r="I87" s="138"/>
      <c r="J87" s="138"/>
      <c r="K87" s="180"/>
      <c r="L87" s="155">
        <v>39</v>
      </c>
      <c r="N87" s="30"/>
      <c r="O87" s="30"/>
      <c r="P87" s="25"/>
      <c r="Q87" s="25"/>
      <c r="R87" s="25"/>
      <c r="S87" s="25"/>
      <c r="T87" s="25"/>
    </row>
    <row r="88" spans="1:20" s="6" customFormat="1" ht="38.450000000000003" customHeight="1">
      <c r="A88" s="29">
        <v>17</v>
      </c>
      <c r="B88" s="27" t="s">
        <v>174</v>
      </c>
      <c r="C88" s="26" t="s">
        <v>73</v>
      </c>
      <c r="D88" s="241">
        <v>59</v>
      </c>
      <c r="E88" s="173">
        <v>38</v>
      </c>
      <c r="F88" s="173"/>
      <c r="G88" s="333"/>
      <c r="H88" s="334"/>
      <c r="I88" s="138"/>
      <c r="J88" s="138"/>
      <c r="K88" s="180"/>
      <c r="L88" s="155">
        <v>38</v>
      </c>
      <c r="N88" s="30"/>
      <c r="O88" s="30"/>
      <c r="P88" s="25"/>
      <c r="Q88" s="25"/>
      <c r="R88" s="25"/>
      <c r="S88" s="25"/>
      <c r="T88" s="25"/>
    </row>
    <row r="89" spans="1:20" s="6" customFormat="1" ht="38.450000000000003" customHeight="1">
      <c r="A89" s="29">
        <v>18</v>
      </c>
      <c r="B89" s="27" t="s">
        <v>175</v>
      </c>
      <c r="C89" s="26" t="s">
        <v>73</v>
      </c>
      <c r="D89" s="154">
        <v>44</v>
      </c>
      <c r="E89" s="173">
        <v>18</v>
      </c>
      <c r="F89" s="173"/>
      <c r="G89" s="335"/>
      <c r="H89" s="336"/>
      <c r="I89" s="138"/>
      <c r="J89" s="138"/>
      <c r="K89" s="180"/>
      <c r="L89" s="155">
        <v>18</v>
      </c>
      <c r="N89" s="30"/>
      <c r="O89" s="30"/>
      <c r="P89" s="25"/>
      <c r="Q89" s="25"/>
      <c r="R89" s="25"/>
      <c r="S89" s="25"/>
      <c r="T89" s="25"/>
    </row>
    <row r="90" spans="1:20" s="6" customFormat="1" ht="27" customHeight="1">
      <c r="A90" s="29">
        <v>19</v>
      </c>
      <c r="B90" s="27" t="s">
        <v>38</v>
      </c>
      <c r="C90" s="26" t="s">
        <v>41</v>
      </c>
      <c r="D90" s="140">
        <v>8781.83</v>
      </c>
      <c r="E90" s="140">
        <v>23000</v>
      </c>
      <c r="F90" s="159" t="s">
        <v>200</v>
      </c>
      <c r="G90" s="140"/>
      <c r="H90" s="140">
        <v>10358.9</v>
      </c>
      <c r="I90" s="138">
        <f>H90/D90</f>
        <v>1.1795832986974242</v>
      </c>
      <c r="J90" s="138">
        <f t="shared" ref="J90:J91" si="26">H90/2800</f>
        <v>3.6996071428571429</v>
      </c>
      <c r="K90" s="180">
        <f t="shared" ref="K90:K91" si="27">H90/E90</f>
        <v>0.4503869565217391</v>
      </c>
      <c r="L90" s="159">
        <v>12650</v>
      </c>
      <c r="M90" s="2"/>
      <c r="N90" s="1"/>
      <c r="O90" s="31"/>
    </row>
    <row r="91" spans="1:20" s="118" customFormat="1" ht="27" customHeight="1">
      <c r="A91" s="131"/>
      <c r="B91" s="132" t="s">
        <v>137</v>
      </c>
      <c r="C91" s="133"/>
      <c r="D91" s="157">
        <v>6745.5</v>
      </c>
      <c r="E91" s="157">
        <v>16400</v>
      </c>
      <c r="F91" s="149">
        <v>8320</v>
      </c>
      <c r="G91" s="157"/>
      <c r="H91" s="157">
        <v>8162.9</v>
      </c>
      <c r="I91" s="175">
        <f>H91/D91</f>
        <v>1.2101252686976502</v>
      </c>
      <c r="J91" s="175">
        <f t="shared" si="26"/>
        <v>2.9153214285714286</v>
      </c>
      <c r="K91" s="182">
        <f t="shared" si="27"/>
        <v>0.49773780487804875</v>
      </c>
      <c r="L91" s="149">
        <v>8250</v>
      </c>
      <c r="N91" s="134"/>
      <c r="O91" s="135"/>
    </row>
    <row r="92" spans="1:20" s="11" customFormat="1" ht="27" customHeight="1">
      <c r="A92" s="26">
        <v>20</v>
      </c>
      <c r="B92" s="82" t="s">
        <v>87</v>
      </c>
      <c r="C92" s="92"/>
      <c r="D92" s="26"/>
      <c r="E92" s="26"/>
      <c r="F92" s="26"/>
      <c r="G92" s="26"/>
      <c r="H92" s="26"/>
      <c r="I92" s="138"/>
      <c r="J92" s="138"/>
      <c r="K92" s="180"/>
      <c r="L92" s="26"/>
      <c r="M92" s="6"/>
      <c r="N92" s="6"/>
      <c r="O92" s="6"/>
      <c r="P92" s="6"/>
    </row>
    <row r="93" spans="1:20" s="114" customFormat="1" ht="27" customHeight="1">
      <c r="A93" s="91" t="s">
        <v>55</v>
      </c>
      <c r="B93" s="90" t="s">
        <v>97</v>
      </c>
      <c r="C93" s="91" t="s">
        <v>61</v>
      </c>
      <c r="D93" s="158">
        <v>144</v>
      </c>
      <c r="E93" s="158">
        <v>310</v>
      </c>
      <c r="F93" s="158">
        <v>190</v>
      </c>
      <c r="G93" s="158">
        <v>178</v>
      </c>
      <c r="H93" s="158">
        <v>203</v>
      </c>
      <c r="I93" s="174">
        <f>H93/D93</f>
        <v>1.4097222222222223</v>
      </c>
      <c r="J93" s="174">
        <f>H93/F93</f>
        <v>1.0684210526315789</v>
      </c>
      <c r="K93" s="174">
        <f xml:space="preserve"> H93/E93</f>
        <v>0.65483870967741931</v>
      </c>
      <c r="L93" s="158">
        <v>110</v>
      </c>
      <c r="N93" s="88"/>
      <c r="O93" s="89"/>
      <c r="P93" s="115"/>
    </row>
    <row r="94" spans="1:20" s="114" customFormat="1" ht="27" customHeight="1">
      <c r="A94" s="91" t="s">
        <v>55</v>
      </c>
      <c r="B94" s="90" t="s">
        <v>179</v>
      </c>
      <c r="C94" s="91" t="s">
        <v>41</v>
      </c>
      <c r="D94" s="158">
        <v>3976</v>
      </c>
      <c r="E94" s="158">
        <v>5460</v>
      </c>
      <c r="F94" s="158">
        <v>2550</v>
      </c>
      <c r="G94" s="158">
        <v>3416</v>
      </c>
      <c r="H94" s="158">
        <v>3911</v>
      </c>
      <c r="I94" s="174">
        <f>H94/D94</f>
        <v>0.98365191146881292</v>
      </c>
      <c r="J94" s="174">
        <f>H94/F94</f>
        <v>1.5337254901960784</v>
      </c>
      <c r="K94" s="174">
        <f>H94/E94</f>
        <v>0.71630036630036631</v>
      </c>
      <c r="L94" s="158">
        <f>E94-H94</f>
        <v>1549</v>
      </c>
      <c r="N94" s="88"/>
      <c r="O94" s="253"/>
      <c r="P94" s="115"/>
    </row>
    <row r="95" spans="1:20" s="114" customFormat="1" ht="27" customHeight="1">
      <c r="A95" s="93">
        <v>21</v>
      </c>
      <c r="B95" s="94" t="s">
        <v>62</v>
      </c>
      <c r="C95" s="93"/>
      <c r="D95" s="62"/>
      <c r="E95" s="62"/>
      <c r="F95" s="62"/>
      <c r="G95" s="62"/>
      <c r="H95" s="62"/>
      <c r="I95" s="174"/>
      <c r="J95" s="174"/>
      <c r="K95" s="174"/>
      <c r="L95" s="158"/>
    </row>
    <row r="96" spans="1:20" s="114" customFormat="1" ht="27" customHeight="1">
      <c r="A96" s="95" t="s">
        <v>55</v>
      </c>
      <c r="B96" s="191" t="s">
        <v>178</v>
      </c>
      <c r="C96" s="95" t="s">
        <v>62</v>
      </c>
      <c r="D96" s="24">
        <v>186</v>
      </c>
      <c r="E96" s="62">
        <v>225</v>
      </c>
      <c r="F96" s="62">
        <v>210</v>
      </c>
      <c r="G96" s="24">
        <v>210</v>
      </c>
      <c r="H96" s="24">
        <v>218</v>
      </c>
      <c r="I96" s="174">
        <f>H96/D96</f>
        <v>1.1720430107526882</v>
      </c>
      <c r="J96" s="174">
        <f t="shared" ref="J96:J100" si="28">H96/F96</f>
        <v>1.0380952380952382</v>
      </c>
      <c r="K96" s="174">
        <f t="shared" ref="K96:K100" si="29">H96/E96</f>
        <v>0.96888888888888891</v>
      </c>
      <c r="L96" s="158">
        <f t="shared" ref="L96:L100" si="30">E96-H96</f>
        <v>7</v>
      </c>
    </row>
    <row r="97" spans="1:20" s="118" customFormat="1" ht="27" customHeight="1">
      <c r="A97" s="110"/>
      <c r="B97" s="192" t="s">
        <v>89</v>
      </c>
      <c r="C97" s="193" t="s">
        <v>62</v>
      </c>
      <c r="D97" s="208">
        <v>15</v>
      </c>
      <c r="E97" s="133">
        <v>30</v>
      </c>
      <c r="F97" s="133">
        <v>15</v>
      </c>
      <c r="G97" s="208">
        <v>16</v>
      </c>
      <c r="H97" s="208">
        <v>27</v>
      </c>
      <c r="I97" s="175">
        <f>H97/D97</f>
        <v>1.8</v>
      </c>
      <c r="J97" s="175">
        <f t="shared" si="28"/>
        <v>1.8</v>
      </c>
      <c r="K97" s="175">
        <f t="shared" si="29"/>
        <v>0.9</v>
      </c>
      <c r="L97" s="237">
        <f t="shared" si="30"/>
        <v>3</v>
      </c>
    </row>
    <row r="98" spans="1:20" s="118" customFormat="1" ht="27" customHeight="1">
      <c r="A98" s="110"/>
      <c r="B98" s="192" t="s">
        <v>88</v>
      </c>
      <c r="C98" s="193" t="s">
        <v>62</v>
      </c>
      <c r="D98" s="208">
        <v>2</v>
      </c>
      <c r="E98" s="133">
        <v>2</v>
      </c>
      <c r="F98" s="133"/>
      <c r="G98" s="208">
        <v>4</v>
      </c>
      <c r="H98" s="208">
        <v>6</v>
      </c>
      <c r="I98" s="175">
        <f>H98/D98</f>
        <v>3</v>
      </c>
      <c r="J98" s="175"/>
      <c r="K98" s="175">
        <f t="shared" si="29"/>
        <v>3</v>
      </c>
      <c r="L98" s="237"/>
    </row>
    <row r="99" spans="1:20" s="114" customFormat="1" ht="27" customHeight="1">
      <c r="A99" s="95" t="s">
        <v>55</v>
      </c>
      <c r="B99" s="191" t="s">
        <v>63</v>
      </c>
      <c r="C99" s="95" t="s">
        <v>44</v>
      </c>
      <c r="D99" s="158">
        <v>946</v>
      </c>
      <c r="E99" s="158">
        <v>990</v>
      </c>
      <c r="F99" s="62">
        <v>975</v>
      </c>
      <c r="G99" s="158">
        <v>998</v>
      </c>
      <c r="H99" s="158">
        <v>1109</v>
      </c>
      <c r="I99" s="174">
        <f>H99/D99</f>
        <v>1.1723044397463003</v>
      </c>
      <c r="J99" s="174">
        <f t="shared" si="28"/>
        <v>1.1374358974358973</v>
      </c>
      <c r="K99" s="174">
        <f t="shared" si="29"/>
        <v>1.1202020202020202</v>
      </c>
      <c r="L99" s="158"/>
    </row>
    <row r="100" spans="1:20" s="114" customFormat="1" ht="27" customHeight="1">
      <c r="A100" s="95" t="s">
        <v>55</v>
      </c>
      <c r="B100" s="191" t="s">
        <v>95</v>
      </c>
      <c r="C100" s="95" t="s">
        <v>42</v>
      </c>
      <c r="D100" s="160">
        <v>14</v>
      </c>
      <c r="E100" s="158">
        <v>17</v>
      </c>
      <c r="F100" s="62">
        <v>16.5</v>
      </c>
      <c r="G100" s="236" t="s">
        <v>206</v>
      </c>
      <c r="H100" s="313">
        <v>16.5</v>
      </c>
      <c r="I100" s="174">
        <f>H100/D100</f>
        <v>1.1785714285714286</v>
      </c>
      <c r="J100" s="174">
        <f t="shared" si="28"/>
        <v>1</v>
      </c>
      <c r="K100" s="174">
        <f t="shared" si="29"/>
        <v>0.97058823529411764</v>
      </c>
      <c r="L100" s="160">
        <f t="shared" si="30"/>
        <v>0.5</v>
      </c>
    </row>
    <row r="101" spans="1:20" s="114" customFormat="1" ht="27" customHeight="1">
      <c r="A101" s="93">
        <v>22</v>
      </c>
      <c r="B101" s="94" t="s">
        <v>64</v>
      </c>
      <c r="C101" s="93"/>
      <c r="D101" s="24"/>
      <c r="E101" s="62"/>
      <c r="F101" s="62"/>
      <c r="G101" s="62"/>
      <c r="H101" s="62"/>
      <c r="I101" s="174"/>
      <c r="J101" s="174"/>
      <c r="K101" s="174"/>
      <c r="L101" s="158"/>
    </row>
    <row r="102" spans="1:20" s="114" customFormat="1" ht="27" customHeight="1">
      <c r="A102" s="95" t="s">
        <v>55</v>
      </c>
      <c r="B102" s="191" t="s">
        <v>65</v>
      </c>
      <c r="C102" s="95" t="s">
        <v>66</v>
      </c>
      <c r="D102" s="209">
        <v>205</v>
      </c>
      <c r="E102" s="205">
        <v>225</v>
      </c>
      <c r="F102" s="62">
        <v>215</v>
      </c>
      <c r="G102" s="209">
        <v>218</v>
      </c>
      <c r="H102" s="209">
        <v>218</v>
      </c>
      <c r="I102" s="174">
        <f>H102/D102</f>
        <v>1.0634146341463415</v>
      </c>
      <c r="J102" s="174">
        <f t="shared" ref="J102:J103" si="31">H102/F102</f>
        <v>1.0139534883720931</v>
      </c>
      <c r="K102" s="174">
        <f t="shared" ref="K102:K103" si="32">H102/E102</f>
        <v>0.96888888888888891</v>
      </c>
      <c r="L102" s="158">
        <f t="shared" ref="L102:L103" si="33">E102-H102</f>
        <v>7</v>
      </c>
    </row>
    <row r="103" spans="1:20" s="114" customFormat="1" ht="27" customHeight="1">
      <c r="A103" s="95" t="s">
        <v>55</v>
      </c>
      <c r="B103" s="191" t="s">
        <v>67</v>
      </c>
      <c r="C103" s="95" t="s">
        <v>68</v>
      </c>
      <c r="D103" s="210">
        <v>2150</v>
      </c>
      <c r="E103" s="206">
        <v>2350</v>
      </c>
      <c r="F103" s="206">
        <v>2270</v>
      </c>
      <c r="G103" s="210">
        <v>2236</v>
      </c>
      <c r="H103" s="210">
        <v>2236</v>
      </c>
      <c r="I103" s="174">
        <f>H103/D103</f>
        <v>1.04</v>
      </c>
      <c r="J103" s="174">
        <f t="shared" si="31"/>
        <v>0.9850220264317181</v>
      </c>
      <c r="K103" s="174">
        <f t="shared" si="32"/>
        <v>0.95148936170212761</v>
      </c>
      <c r="L103" s="158">
        <f t="shared" si="33"/>
        <v>114</v>
      </c>
      <c r="M103" s="207"/>
    </row>
    <row r="104" spans="1:20" s="114" customFormat="1" ht="27" customHeight="1">
      <c r="A104" s="65" t="s">
        <v>37</v>
      </c>
      <c r="B104" s="66" t="s">
        <v>204</v>
      </c>
      <c r="C104" s="65"/>
      <c r="D104" s="159"/>
      <c r="E104" s="159"/>
      <c r="F104" s="159"/>
      <c r="G104" s="159"/>
      <c r="H104" s="159"/>
      <c r="I104" s="174"/>
      <c r="J104" s="174"/>
      <c r="K104" s="174"/>
      <c r="L104" s="158"/>
      <c r="N104" s="63"/>
      <c r="O104" s="3"/>
      <c r="P104" s="3"/>
      <c r="Q104" s="57"/>
      <c r="R104" s="57"/>
      <c r="S104" s="57"/>
      <c r="T104" s="57"/>
    </row>
    <row r="105" spans="1:20" s="114" customFormat="1" ht="27" customHeight="1">
      <c r="A105" s="83">
        <v>1</v>
      </c>
      <c r="B105" s="68" t="s">
        <v>10</v>
      </c>
      <c r="C105" s="69"/>
      <c r="D105" s="83"/>
      <c r="E105" s="83"/>
      <c r="F105" s="83"/>
      <c r="G105" s="83"/>
      <c r="H105" s="83"/>
      <c r="I105" s="174"/>
      <c r="J105" s="174"/>
      <c r="K105" s="174"/>
      <c r="L105" s="158"/>
      <c r="N105" s="63"/>
      <c r="O105" s="3"/>
      <c r="P105" s="3"/>
      <c r="Q105" s="57"/>
      <c r="R105" s="57"/>
      <c r="S105" s="57"/>
      <c r="T105" s="57"/>
    </row>
    <row r="106" spans="1:20" s="114" customFormat="1" ht="27" customHeight="1">
      <c r="A106" s="76" t="s">
        <v>55</v>
      </c>
      <c r="B106" s="70" t="s">
        <v>70</v>
      </c>
      <c r="C106" s="71" t="s">
        <v>44</v>
      </c>
      <c r="D106" s="158">
        <v>568780</v>
      </c>
      <c r="E106" s="158">
        <v>580000</v>
      </c>
      <c r="F106" s="158"/>
      <c r="G106" s="242"/>
      <c r="H106" s="158">
        <v>581052</v>
      </c>
      <c r="I106" s="174">
        <f>H106/D106</f>
        <v>1.0215760047821654</v>
      </c>
      <c r="J106" s="174"/>
      <c r="K106" s="174">
        <f t="shared" ref="K106" si="34">H106/E106</f>
        <v>1.0018137931034483</v>
      </c>
      <c r="L106" s="158"/>
      <c r="M106" s="115"/>
      <c r="N106" s="63"/>
      <c r="O106" s="3"/>
      <c r="P106" s="3"/>
      <c r="Q106" s="57"/>
      <c r="R106" s="57"/>
      <c r="S106" s="57"/>
      <c r="T106" s="57"/>
    </row>
    <row r="107" spans="1:20" s="6" customFormat="1" ht="27" customHeight="1">
      <c r="A107" s="24" t="s">
        <v>55</v>
      </c>
      <c r="B107" s="23" t="s">
        <v>177</v>
      </c>
      <c r="C107" s="28" t="s">
        <v>42</v>
      </c>
      <c r="D107" s="142"/>
      <c r="E107" s="142" t="s">
        <v>193</v>
      </c>
      <c r="F107" s="263"/>
      <c r="G107" s="323" t="s">
        <v>202</v>
      </c>
      <c r="H107" s="324"/>
      <c r="I107" s="174"/>
      <c r="J107" s="174"/>
      <c r="K107" s="181"/>
      <c r="L107" s="142" t="s">
        <v>193</v>
      </c>
      <c r="M107" s="2"/>
    </row>
    <row r="108" spans="1:20" ht="27" customHeight="1">
      <c r="A108" s="85" t="s">
        <v>55</v>
      </c>
      <c r="B108" s="70" t="s">
        <v>79</v>
      </c>
      <c r="C108" s="71" t="s">
        <v>11</v>
      </c>
      <c r="D108" s="160"/>
      <c r="E108" s="160">
        <v>67.900000000000006</v>
      </c>
      <c r="F108" s="160"/>
      <c r="G108" s="325"/>
      <c r="H108" s="326"/>
      <c r="I108" s="174"/>
      <c r="J108" s="174"/>
      <c r="K108" s="181"/>
      <c r="L108" s="160">
        <v>67.900000000000006</v>
      </c>
      <c r="M108" s="6"/>
      <c r="N108" s="63"/>
      <c r="O108" s="3"/>
      <c r="P108" s="3"/>
      <c r="Q108" s="57"/>
      <c r="R108" s="57"/>
      <c r="S108" s="57"/>
      <c r="T108" s="57"/>
    </row>
    <row r="109" spans="1:20" ht="51" customHeight="1">
      <c r="A109" s="85" t="s">
        <v>55</v>
      </c>
      <c r="B109" s="70" t="s">
        <v>80</v>
      </c>
      <c r="C109" s="71" t="s">
        <v>72</v>
      </c>
      <c r="D109" s="160">
        <v>113.7</v>
      </c>
      <c r="E109" s="158">
        <v>109</v>
      </c>
      <c r="F109" s="158"/>
      <c r="G109" s="160">
        <v>106.97</v>
      </c>
      <c r="H109" s="160">
        <v>108.3</v>
      </c>
      <c r="I109" s="174">
        <f>H109/D109</f>
        <v>0.9525065963060686</v>
      </c>
      <c r="J109" s="174"/>
      <c r="K109" s="174">
        <f>H109/E109</f>
        <v>0.99357798165137612</v>
      </c>
      <c r="L109" s="194">
        <f t="shared" ref="L109" si="35">E109-H109</f>
        <v>0.70000000000000284</v>
      </c>
      <c r="M109" s="6"/>
      <c r="N109" s="63"/>
      <c r="O109" s="3"/>
      <c r="P109" s="3"/>
      <c r="Q109" s="57"/>
      <c r="R109" s="57"/>
      <c r="S109" s="57"/>
      <c r="T109" s="57"/>
    </row>
    <row r="110" spans="1:20" s="6" customFormat="1" ht="27" customHeight="1">
      <c r="A110" s="67">
        <v>2</v>
      </c>
      <c r="B110" s="72" t="s">
        <v>60</v>
      </c>
      <c r="C110" s="69"/>
      <c r="D110" s="83"/>
      <c r="E110" s="83"/>
      <c r="F110" s="83"/>
      <c r="G110" s="83"/>
      <c r="H110" s="83"/>
      <c r="I110" s="238"/>
      <c r="J110" s="174"/>
      <c r="K110" s="238"/>
      <c r="L110" s="194"/>
      <c r="N110" s="73"/>
      <c r="O110" s="10"/>
      <c r="P110" s="10"/>
      <c r="Q110" s="74"/>
      <c r="R110" s="74"/>
      <c r="S110" s="74"/>
      <c r="T110" s="74"/>
    </row>
    <row r="111" spans="1:20" ht="35.450000000000003" customHeight="1">
      <c r="A111" s="85" t="s">
        <v>55</v>
      </c>
      <c r="B111" s="75" t="s">
        <v>119</v>
      </c>
      <c r="C111" s="76" t="s">
        <v>44</v>
      </c>
      <c r="D111" s="158">
        <v>1877</v>
      </c>
      <c r="E111" s="158">
        <v>5800</v>
      </c>
      <c r="F111" s="158">
        <v>2900</v>
      </c>
      <c r="G111" s="158">
        <v>3004</v>
      </c>
      <c r="H111" s="158">
        <v>3304</v>
      </c>
      <c r="I111" s="174">
        <f>H111/D111</f>
        <v>1.760255727224294</v>
      </c>
      <c r="J111" s="174">
        <f>H111/F111</f>
        <v>1.1393103448275863</v>
      </c>
      <c r="K111" s="174">
        <f>H111/E111</f>
        <v>0.56965517241379315</v>
      </c>
      <c r="L111" s="158">
        <v>2500</v>
      </c>
      <c r="N111" s="63"/>
      <c r="O111" s="77"/>
      <c r="P111" s="74"/>
      <c r="Q111" s="57"/>
      <c r="R111" s="57"/>
      <c r="S111" s="57"/>
      <c r="T111" s="57"/>
    </row>
    <row r="112" spans="1:20" ht="27" customHeight="1">
      <c r="A112" s="85" t="s">
        <v>55</v>
      </c>
      <c r="B112" s="78" t="s">
        <v>118</v>
      </c>
      <c r="C112" s="76" t="s">
        <v>42</v>
      </c>
      <c r="D112" s="161"/>
      <c r="E112" s="161">
        <v>55.7</v>
      </c>
      <c r="F112" s="160"/>
      <c r="G112" s="327" t="s">
        <v>202</v>
      </c>
      <c r="H112" s="328"/>
      <c r="I112" s="238"/>
      <c r="J112" s="174"/>
      <c r="K112" s="238"/>
      <c r="L112" s="160">
        <f t="shared" ref="L112:L129" si="36">E112-H112</f>
        <v>55.7</v>
      </c>
      <c r="N112" s="79"/>
      <c r="O112" s="80"/>
      <c r="P112" s="56"/>
      <c r="Q112" s="57"/>
      <c r="R112" s="57"/>
      <c r="S112" s="57"/>
      <c r="T112" s="57"/>
    </row>
    <row r="113" spans="1:20" s="118" customFormat="1" ht="27" customHeight="1">
      <c r="A113" s="189"/>
      <c r="B113" s="128" t="s">
        <v>138</v>
      </c>
      <c r="C113" s="129" t="s">
        <v>42</v>
      </c>
      <c r="D113" s="178"/>
      <c r="E113" s="162">
        <v>39.6</v>
      </c>
      <c r="F113" s="264"/>
      <c r="G113" s="329"/>
      <c r="H113" s="330"/>
      <c r="I113" s="238"/>
      <c r="J113" s="174"/>
      <c r="K113" s="238"/>
      <c r="L113" s="158">
        <f t="shared" si="36"/>
        <v>39.6</v>
      </c>
      <c r="N113" s="130"/>
      <c r="O113" s="130"/>
      <c r="P113" s="130"/>
      <c r="Q113" s="56"/>
      <c r="R113" s="56"/>
      <c r="S113" s="56"/>
      <c r="T113" s="56"/>
    </row>
    <row r="114" spans="1:20" ht="27" customHeight="1">
      <c r="A114" s="81">
        <v>3</v>
      </c>
      <c r="B114" s="82" t="s">
        <v>98</v>
      </c>
      <c r="C114" s="69"/>
      <c r="D114" s="69"/>
      <c r="E114" s="69"/>
      <c r="F114" s="69"/>
      <c r="G114" s="337" t="s">
        <v>202</v>
      </c>
      <c r="H114" s="338"/>
      <c r="I114" s="238"/>
      <c r="J114" s="174"/>
      <c r="K114" s="238"/>
      <c r="L114" s="158"/>
      <c r="N114" s="63"/>
      <c r="O114" s="3"/>
      <c r="P114" s="3"/>
      <c r="Q114" s="57"/>
      <c r="R114" s="57"/>
      <c r="S114" s="57"/>
      <c r="T114" s="57"/>
    </row>
    <row r="115" spans="1:20" ht="27" customHeight="1">
      <c r="A115" s="136" t="s">
        <v>55</v>
      </c>
      <c r="B115" s="78" t="s">
        <v>120</v>
      </c>
      <c r="C115" s="76" t="s">
        <v>20</v>
      </c>
      <c r="D115" s="158"/>
      <c r="E115" s="158">
        <v>16576</v>
      </c>
      <c r="F115" s="158"/>
      <c r="G115" s="339"/>
      <c r="H115" s="340"/>
      <c r="I115" s="238"/>
      <c r="J115" s="174"/>
      <c r="K115" s="238"/>
      <c r="L115" s="158">
        <f t="shared" si="36"/>
        <v>16576</v>
      </c>
      <c r="N115" s="63"/>
      <c r="O115" s="3"/>
      <c r="P115" s="3"/>
      <c r="Q115" s="57"/>
      <c r="R115" s="57"/>
      <c r="S115" s="57"/>
      <c r="T115" s="57"/>
    </row>
    <row r="116" spans="1:20" ht="33.6" customHeight="1">
      <c r="A116" s="136" t="s">
        <v>55</v>
      </c>
      <c r="B116" s="78" t="s">
        <v>121</v>
      </c>
      <c r="C116" s="76" t="s">
        <v>42</v>
      </c>
      <c r="D116" s="163"/>
      <c r="E116" s="163">
        <v>11.32</v>
      </c>
      <c r="F116" s="163"/>
      <c r="G116" s="339"/>
      <c r="H116" s="340"/>
      <c r="I116" s="238"/>
      <c r="J116" s="174"/>
      <c r="K116" s="238"/>
      <c r="L116" s="194">
        <f t="shared" si="36"/>
        <v>11.32</v>
      </c>
      <c r="N116" s="188"/>
      <c r="O116" s="3"/>
      <c r="P116" s="3"/>
      <c r="Q116" s="57"/>
      <c r="R116" s="57"/>
      <c r="S116" s="57"/>
      <c r="T116" s="57"/>
    </row>
    <row r="117" spans="1:20" ht="27" customHeight="1">
      <c r="A117" s="136" t="s">
        <v>55</v>
      </c>
      <c r="B117" s="75" t="s">
        <v>122</v>
      </c>
      <c r="C117" s="76" t="s">
        <v>20</v>
      </c>
      <c r="D117" s="158"/>
      <c r="E117" s="158">
        <v>11272</v>
      </c>
      <c r="F117" s="158"/>
      <c r="G117" s="339"/>
      <c r="H117" s="340"/>
      <c r="I117" s="238"/>
      <c r="J117" s="174"/>
      <c r="K117" s="238"/>
      <c r="L117" s="158">
        <f t="shared" si="36"/>
        <v>11272</v>
      </c>
      <c r="N117" s="63"/>
      <c r="O117" s="3"/>
      <c r="P117" s="3"/>
      <c r="Q117" s="57"/>
      <c r="R117" s="57"/>
      <c r="S117" s="57"/>
      <c r="T117" s="57"/>
    </row>
    <row r="118" spans="1:20" ht="27" customHeight="1">
      <c r="A118" s="136" t="s">
        <v>55</v>
      </c>
      <c r="B118" s="75" t="s">
        <v>123</v>
      </c>
      <c r="C118" s="76" t="s">
        <v>42</v>
      </c>
      <c r="D118" s="164"/>
      <c r="E118" s="164">
        <v>7.69</v>
      </c>
      <c r="F118" s="163"/>
      <c r="G118" s="341"/>
      <c r="H118" s="342"/>
      <c r="I118" s="238"/>
      <c r="J118" s="174"/>
      <c r="K118" s="238"/>
      <c r="L118" s="194">
        <f t="shared" si="36"/>
        <v>7.69</v>
      </c>
      <c r="N118" s="63"/>
      <c r="O118" s="3"/>
      <c r="P118" s="3"/>
      <c r="Q118" s="57"/>
      <c r="R118" s="57"/>
      <c r="S118" s="57"/>
      <c r="T118" s="57"/>
    </row>
    <row r="119" spans="1:20" ht="27" customHeight="1">
      <c r="A119" s="81">
        <v>4</v>
      </c>
      <c r="B119" s="82" t="s">
        <v>12</v>
      </c>
      <c r="C119" s="83"/>
      <c r="D119" s="165"/>
      <c r="E119" s="165"/>
      <c r="F119" s="165"/>
      <c r="G119" s="165"/>
      <c r="H119" s="165"/>
      <c r="I119" s="238"/>
      <c r="J119" s="174"/>
      <c r="K119" s="238"/>
      <c r="L119" s="158"/>
      <c r="Q119" s="57"/>
      <c r="R119" s="57"/>
      <c r="S119" s="57"/>
      <c r="T119" s="57"/>
    </row>
    <row r="120" spans="1:20" s="11" customFormat="1" ht="27" customHeight="1">
      <c r="A120" s="85" t="s">
        <v>55</v>
      </c>
      <c r="B120" s="75" t="s">
        <v>124</v>
      </c>
      <c r="C120" s="76" t="s">
        <v>13</v>
      </c>
      <c r="D120" s="158">
        <v>161081</v>
      </c>
      <c r="E120" s="158">
        <v>167300</v>
      </c>
      <c r="F120" s="228">
        <v>163800</v>
      </c>
      <c r="G120" s="158">
        <v>163283</v>
      </c>
      <c r="H120" s="158">
        <v>163500</v>
      </c>
      <c r="I120" s="174">
        <f>H120/D120</f>
        <v>1.015017289438233</v>
      </c>
      <c r="J120" s="174">
        <f t="shared" ref="J120:J130" si="37">H120/F120</f>
        <v>0.99816849816849818</v>
      </c>
      <c r="K120" s="174">
        <f>H120/E120</f>
        <v>0.97728631201434546</v>
      </c>
      <c r="L120" s="158">
        <f t="shared" si="36"/>
        <v>3800</v>
      </c>
      <c r="M120" s="2"/>
      <c r="N120" s="2"/>
      <c r="O120" s="2"/>
      <c r="P120" s="2"/>
      <c r="Q120" s="55"/>
      <c r="R120" s="55"/>
      <c r="S120" s="55"/>
      <c r="T120" s="55"/>
    </row>
    <row r="121" spans="1:20" ht="27" customHeight="1">
      <c r="A121" s="85" t="s">
        <v>55</v>
      </c>
      <c r="B121" s="75" t="s">
        <v>125</v>
      </c>
      <c r="C121" s="76" t="s">
        <v>47</v>
      </c>
      <c r="D121" s="24"/>
      <c r="E121" s="24"/>
      <c r="F121" s="230"/>
      <c r="G121" s="24"/>
      <c r="H121" s="24"/>
      <c r="I121" s="174"/>
      <c r="J121" s="174"/>
      <c r="K121" s="238"/>
      <c r="L121" s="158"/>
    </row>
    <row r="122" spans="1:20" ht="27" customHeight="1">
      <c r="A122" s="85"/>
      <c r="B122" s="78" t="s">
        <v>14</v>
      </c>
      <c r="C122" s="76" t="s">
        <v>47</v>
      </c>
      <c r="D122" s="167">
        <v>99.9</v>
      </c>
      <c r="E122" s="167">
        <v>99.9</v>
      </c>
      <c r="F122" s="229">
        <v>99.9</v>
      </c>
      <c r="G122" s="167">
        <v>99.9</v>
      </c>
      <c r="H122" s="167">
        <v>99.9</v>
      </c>
      <c r="I122" s="174">
        <f>H122/D122</f>
        <v>1</v>
      </c>
      <c r="J122" s="174">
        <f t="shared" si="37"/>
        <v>1</v>
      </c>
      <c r="K122" s="174">
        <f>H122/E122</f>
        <v>1</v>
      </c>
      <c r="L122" s="158"/>
    </row>
    <row r="123" spans="1:20" ht="27" customHeight="1">
      <c r="A123" s="85"/>
      <c r="B123" s="78" t="s">
        <v>15</v>
      </c>
      <c r="C123" s="76" t="s">
        <v>47</v>
      </c>
      <c r="D123" s="166">
        <v>97</v>
      </c>
      <c r="E123" s="166">
        <v>97.7</v>
      </c>
      <c r="F123" s="229">
        <v>97.5</v>
      </c>
      <c r="G123" s="166">
        <v>97.5</v>
      </c>
      <c r="H123" s="166">
        <v>97.5</v>
      </c>
      <c r="I123" s="174">
        <f>H123/D123</f>
        <v>1.0051546391752577</v>
      </c>
      <c r="J123" s="174">
        <f t="shared" si="37"/>
        <v>1</v>
      </c>
      <c r="K123" s="174">
        <f t="shared" ref="K123:K130" si="38">H123/E123</f>
        <v>0.99795291709314227</v>
      </c>
      <c r="L123" s="158"/>
      <c r="N123" s="7"/>
      <c r="O123" s="7"/>
      <c r="P123" s="7"/>
    </row>
    <row r="124" spans="1:20" ht="27" customHeight="1">
      <c r="A124" s="85"/>
      <c r="B124" s="78" t="s">
        <v>16</v>
      </c>
      <c r="C124" s="76" t="s">
        <v>47</v>
      </c>
      <c r="D124" s="166">
        <v>52.1</v>
      </c>
      <c r="E124" s="166">
        <v>57</v>
      </c>
      <c r="F124" s="229">
        <v>54.1</v>
      </c>
      <c r="G124" s="166">
        <v>54.1</v>
      </c>
      <c r="H124" s="166">
        <v>54.1</v>
      </c>
      <c r="I124" s="174">
        <f>H124/D124</f>
        <v>1.0383877159309021</v>
      </c>
      <c r="J124" s="174">
        <f t="shared" si="37"/>
        <v>1</v>
      </c>
      <c r="K124" s="174">
        <f t="shared" si="38"/>
        <v>0.94912280701754392</v>
      </c>
      <c r="L124" s="158">
        <f t="shared" si="36"/>
        <v>2.8999999999999986</v>
      </c>
    </row>
    <row r="125" spans="1:20" s="114" customFormat="1" ht="36.6" customHeight="1">
      <c r="A125" s="76" t="s">
        <v>55</v>
      </c>
      <c r="B125" s="75" t="s">
        <v>126</v>
      </c>
      <c r="C125" s="76" t="s">
        <v>42</v>
      </c>
      <c r="D125" s="239">
        <v>13</v>
      </c>
      <c r="E125" s="222">
        <v>20</v>
      </c>
      <c r="F125" s="229">
        <v>14.5</v>
      </c>
      <c r="G125" s="166">
        <v>14.5</v>
      </c>
      <c r="H125" s="166">
        <v>14.5</v>
      </c>
      <c r="I125" s="174">
        <f>H125/D125</f>
        <v>1.1153846153846154</v>
      </c>
      <c r="J125" s="174">
        <f t="shared" si="37"/>
        <v>1</v>
      </c>
      <c r="K125" s="174">
        <f t="shared" si="38"/>
        <v>0.72499999999999998</v>
      </c>
      <c r="L125" s="158">
        <f t="shared" si="36"/>
        <v>5.5</v>
      </c>
    </row>
    <row r="126" spans="1:20" ht="27" customHeight="1">
      <c r="A126" s="85" t="s">
        <v>55</v>
      </c>
      <c r="B126" s="111" t="s">
        <v>127</v>
      </c>
      <c r="C126" s="112" t="s">
        <v>42</v>
      </c>
      <c r="D126" s="166"/>
      <c r="E126" s="166"/>
      <c r="F126" s="230"/>
      <c r="G126" s="166"/>
      <c r="H126" s="166"/>
      <c r="I126" s="174"/>
      <c r="J126" s="174"/>
      <c r="K126" s="174"/>
      <c r="L126" s="158"/>
    </row>
    <row r="127" spans="1:20" ht="27" customHeight="1">
      <c r="A127" s="85"/>
      <c r="B127" s="113" t="s">
        <v>90</v>
      </c>
      <c r="C127" s="112" t="s">
        <v>42</v>
      </c>
      <c r="D127" s="179">
        <v>40.4</v>
      </c>
      <c r="E127" s="168">
        <v>44</v>
      </c>
      <c r="F127" s="168">
        <v>42</v>
      </c>
      <c r="G127" s="168">
        <v>42</v>
      </c>
      <c r="H127" s="168">
        <v>42</v>
      </c>
      <c r="I127" s="174">
        <f>H127/D127</f>
        <v>1.0396039603960396</v>
      </c>
      <c r="J127" s="174">
        <f t="shared" si="37"/>
        <v>1</v>
      </c>
      <c r="K127" s="174">
        <f t="shared" si="38"/>
        <v>0.95454545454545459</v>
      </c>
      <c r="L127" s="158">
        <f t="shared" si="36"/>
        <v>2</v>
      </c>
    </row>
    <row r="128" spans="1:20" ht="27" customHeight="1">
      <c r="A128" s="85"/>
      <c r="B128" s="113" t="s">
        <v>91</v>
      </c>
      <c r="C128" s="112" t="s">
        <v>42</v>
      </c>
      <c r="D128" s="179">
        <v>62.6</v>
      </c>
      <c r="E128" s="168">
        <v>67</v>
      </c>
      <c r="F128" s="168">
        <v>72</v>
      </c>
      <c r="G128" s="168">
        <v>72</v>
      </c>
      <c r="H128" s="168">
        <v>72</v>
      </c>
      <c r="I128" s="174">
        <f>H128/D128</f>
        <v>1.1501597444089458</v>
      </c>
      <c r="J128" s="174">
        <f t="shared" si="37"/>
        <v>1</v>
      </c>
      <c r="K128" s="174">
        <f t="shared" si="38"/>
        <v>1.0746268656716418</v>
      </c>
      <c r="L128" s="158"/>
    </row>
    <row r="129" spans="1:15" ht="27" customHeight="1">
      <c r="A129" s="85"/>
      <c r="B129" s="113" t="s">
        <v>92</v>
      </c>
      <c r="C129" s="112" t="s">
        <v>42</v>
      </c>
      <c r="D129" s="179">
        <v>40.5</v>
      </c>
      <c r="E129" s="168">
        <v>45</v>
      </c>
      <c r="F129" s="168">
        <v>44</v>
      </c>
      <c r="G129" s="168">
        <v>44</v>
      </c>
      <c r="H129" s="168">
        <v>44</v>
      </c>
      <c r="I129" s="174">
        <f>H129/D129</f>
        <v>1.0864197530864197</v>
      </c>
      <c r="J129" s="174">
        <f t="shared" si="37"/>
        <v>1</v>
      </c>
      <c r="K129" s="174">
        <f t="shared" si="38"/>
        <v>0.97777777777777775</v>
      </c>
      <c r="L129" s="158">
        <f t="shared" si="36"/>
        <v>1</v>
      </c>
    </row>
    <row r="130" spans="1:15" ht="27" customHeight="1">
      <c r="A130" s="85"/>
      <c r="B130" s="113" t="s">
        <v>93</v>
      </c>
      <c r="C130" s="112" t="s">
        <v>42</v>
      </c>
      <c r="D130" s="168">
        <v>46.4</v>
      </c>
      <c r="E130" s="168">
        <v>50</v>
      </c>
      <c r="F130" s="168">
        <v>50</v>
      </c>
      <c r="G130" s="168">
        <v>50</v>
      </c>
      <c r="H130" s="168">
        <v>50</v>
      </c>
      <c r="I130" s="174">
        <f>H130/D130</f>
        <v>1.0775862068965518</v>
      </c>
      <c r="J130" s="174">
        <f t="shared" si="37"/>
        <v>1</v>
      </c>
      <c r="K130" s="174">
        <f t="shared" si="38"/>
        <v>1</v>
      </c>
      <c r="L130" s="158"/>
    </row>
    <row r="131" spans="1:15" ht="27" customHeight="1">
      <c r="A131" s="81">
        <v>5</v>
      </c>
      <c r="B131" s="82" t="s">
        <v>19</v>
      </c>
      <c r="C131" s="83"/>
      <c r="D131" s="62"/>
      <c r="E131" s="62"/>
      <c r="F131" s="194"/>
      <c r="G131" s="62"/>
      <c r="H131" s="62"/>
      <c r="I131" s="174"/>
      <c r="J131" s="174"/>
      <c r="K131" s="181"/>
      <c r="L131" s="194"/>
    </row>
    <row r="132" spans="1:15" ht="27" customHeight="1">
      <c r="A132" s="81" t="s">
        <v>55</v>
      </c>
      <c r="B132" s="75" t="s">
        <v>169</v>
      </c>
      <c r="C132" s="76" t="s">
        <v>42</v>
      </c>
      <c r="D132" s="62">
        <v>91.94</v>
      </c>
      <c r="E132" s="62">
        <v>92.75</v>
      </c>
      <c r="F132" s="24">
        <v>90.77</v>
      </c>
      <c r="G132" s="238">
        <v>90.44</v>
      </c>
      <c r="H132" s="62">
        <v>90.77</v>
      </c>
      <c r="I132" s="174">
        <f t="shared" ref="I132:I138" si="39">H132/D132</f>
        <v>0.98727430933217308</v>
      </c>
      <c r="J132" s="174">
        <f>H132/F132</f>
        <v>1</v>
      </c>
      <c r="K132" s="174">
        <f>H132/E132</f>
        <v>0.9786522911051212</v>
      </c>
      <c r="L132" s="194">
        <f>E132-H132</f>
        <v>1.980000000000004</v>
      </c>
    </row>
    <row r="133" spans="1:15" s="114" customFormat="1" ht="27" customHeight="1">
      <c r="A133" s="81" t="s">
        <v>55</v>
      </c>
      <c r="B133" s="75" t="s">
        <v>180</v>
      </c>
      <c r="C133" s="76" t="s">
        <v>42</v>
      </c>
      <c r="D133" s="62">
        <v>17.260000000000002</v>
      </c>
      <c r="E133" s="62">
        <v>19.55</v>
      </c>
      <c r="F133" s="24">
        <v>18.739999999999998</v>
      </c>
      <c r="G133" s="62">
        <v>18.48</v>
      </c>
      <c r="H133" s="238">
        <v>18.68</v>
      </c>
      <c r="I133" s="174">
        <f t="shared" si="39"/>
        <v>1.082271147161066</v>
      </c>
      <c r="J133" s="174">
        <f t="shared" ref="J133:J134" si="40">H133/F133</f>
        <v>0.99679829242262552</v>
      </c>
      <c r="K133" s="174">
        <f t="shared" ref="K133:K134" si="41">H133/E133</f>
        <v>0.95549872122762147</v>
      </c>
      <c r="L133" s="194">
        <f t="shared" ref="L133" si="42">E133-H133</f>
        <v>0.87000000000000099</v>
      </c>
    </row>
    <row r="134" spans="1:15" s="114" customFormat="1" ht="27" customHeight="1">
      <c r="A134" s="81" t="s">
        <v>55</v>
      </c>
      <c r="B134" s="75" t="s">
        <v>181</v>
      </c>
      <c r="C134" s="76" t="s">
        <v>42</v>
      </c>
      <c r="D134" s="62">
        <v>11.81</v>
      </c>
      <c r="E134" s="62">
        <v>11.82</v>
      </c>
      <c r="F134" s="24">
        <v>11.78</v>
      </c>
      <c r="G134" s="62">
        <v>11.79</v>
      </c>
      <c r="H134" s="238">
        <v>11.88</v>
      </c>
      <c r="I134" s="174">
        <f t="shared" si="39"/>
        <v>1.0059271803556309</v>
      </c>
      <c r="J134" s="174">
        <f t="shared" si="40"/>
        <v>1.0084889643463499</v>
      </c>
      <c r="K134" s="174">
        <f t="shared" si="41"/>
        <v>1.0050761421319798</v>
      </c>
      <c r="L134" s="194"/>
    </row>
    <row r="135" spans="1:15" s="6" customFormat="1" ht="38.450000000000003" customHeight="1">
      <c r="A135" s="81" t="s">
        <v>55</v>
      </c>
      <c r="B135" s="23" t="s">
        <v>128</v>
      </c>
      <c r="C135" s="28" t="s">
        <v>17</v>
      </c>
      <c r="D135" s="169">
        <v>41.1</v>
      </c>
      <c r="E135" s="169">
        <v>40.299999999999997</v>
      </c>
      <c r="F135" s="229">
        <v>40.299999999999997</v>
      </c>
      <c r="G135" s="169">
        <v>40.299999999999997</v>
      </c>
      <c r="H135" s="169">
        <v>40.299999999999997</v>
      </c>
      <c r="I135" s="174">
        <f t="shared" si="39"/>
        <v>0.98053527980535271</v>
      </c>
      <c r="J135" s="174">
        <f t="shared" ref="J135:J138" si="43">H135/F135</f>
        <v>1</v>
      </c>
      <c r="K135" s="174">
        <f t="shared" ref="K135:K138" si="44">H135/E135</f>
        <v>1</v>
      </c>
      <c r="L135" s="194"/>
      <c r="M135" s="2"/>
    </row>
    <row r="136" spans="1:15" s="6" customFormat="1" ht="27" customHeight="1">
      <c r="A136" s="81" t="s">
        <v>55</v>
      </c>
      <c r="B136" s="23" t="s">
        <v>129</v>
      </c>
      <c r="C136" s="28" t="s">
        <v>18</v>
      </c>
      <c r="D136" s="169">
        <v>10.7</v>
      </c>
      <c r="E136" s="169">
        <v>10.8</v>
      </c>
      <c r="F136" s="229">
        <v>10.5</v>
      </c>
      <c r="G136" s="169">
        <v>10.5</v>
      </c>
      <c r="H136" s="169">
        <v>10.5</v>
      </c>
      <c r="I136" s="174">
        <f t="shared" si="39"/>
        <v>0.98130841121495338</v>
      </c>
      <c r="J136" s="174">
        <f t="shared" si="43"/>
        <v>1</v>
      </c>
      <c r="K136" s="174">
        <f t="shared" si="44"/>
        <v>0.97222222222222221</v>
      </c>
      <c r="L136" s="194">
        <f t="shared" ref="L136:L138" si="45">E136-H136</f>
        <v>0.30000000000000071</v>
      </c>
      <c r="M136" s="2"/>
    </row>
    <row r="137" spans="1:15" s="6" customFormat="1" ht="37.9" customHeight="1">
      <c r="A137" s="81" t="s">
        <v>55</v>
      </c>
      <c r="B137" s="23" t="s">
        <v>130</v>
      </c>
      <c r="C137" s="28" t="s">
        <v>42</v>
      </c>
      <c r="D137" s="265">
        <v>100</v>
      </c>
      <c r="E137" s="265">
        <v>100</v>
      </c>
      <c r="F137" s="228">
        <v>100</v>
      </c>
      <c r="G137" s="265">
        <v>100</v>
      </c>
      <c r="H137" s="265">
        <v>100</v>
      </c>
      <c r="I137" s="174">
        <f t="shared" si="39"/>
        <v>1</v>
      </c>
      <c r="J137" s="174">
        <f t="shared" si="43"/>
        <v>1</v>
      </c>
      <c r="K137" s="174">
        <f t="shared" si="44"/>
        <v>1</v>
      </c>
      <c r="L137" s="194">
        <f t="shared" si="45"/>
        <v>0</v>
      </c>
      <c r="M137" s="2"/>
    </row>
    <row r="138" spans="1:15" s="6" customFormat="1" ht="27" customHeight="1">
      <c r="A138" s="81" t="s">
        <v>55</v>
      </c>
      <c r="B138" s="23" t="s">
        <v>131</v>
      </c>
      <c r="C138" s="28" t="s">
        <v>42</v>
      </c>
      <c r="D138" s="265">
        <v>100</v>
      </c>
      <c r="E138" s="265">
        <v>100</v>
      </c>
      <c r="F138" s="228">
        <v>100</v>
      </c>
      <c r="G138" s="265">
        <v>99</v>
      </c>
      <c r="H138" s="265">
        <v>99</v>
      </c>
      <c r="I138" s="174">
        <f t="shared" si="39"/>
        <v>0.99</v>
      </c>
      <c r="J138" s="174">
        <f t="shared" si="43"/>
        <v>0.99</v>
      </c>
      <c r="K138" s="174">
        <f t="shared" si="44"/>
        <v>0.99</v>
      </c>
      <c r="L138" s="194">
        <f t="shared" si="45"/>
        <v>1</v>
      </c>
      <c r="M138" s="2"/>
    </row>
    <row r="139" spans="1:15" s="6" customFormat="1" ht="27" customHeight="1">
      <c r="A139" s="81" t="s">
        <v>55</v>
      </c>
      <c r="B139" s="84" t="s">
        <v>132</v>
      </c>
      <c r="C139" s="28" t="s">
        <v>42</v>
      </c>
      <c r="D139" s="169"/>
      <c r="E139" s="169">
        <v>32.700000000000003</v>
      </c>
      <c r="F139" s="160"/>
      <c r="G139" s="343" t="s">
        <v>202</v>
      </c>
      <c r="H139" s="344"/>
      <c r="I139" s="174"/>
      <c r="J139" s="174"/>
      <c r="K139" s="181"/>
      <c r="L139" s="169">
        <v>32.700000000000003</v>
      </c>
      <c r="M139" s="2"/>
    </row>
    <row r="140" spans="1:15" s="6" customFormat="1" ht="27" customHeight="1">
      <c r="A140" s="67">
        <v>6</v>
      </c>
      <c r="B140" s="82" t="s">
        <v>133</v>
      </c>
      <c r="C140" s="83"/>
      <c r="D140" s="165"/>
      <c r="E140" s="165"/>
      <c r="F140" s="165"/>
      <c r="G140" s="165"/>
      <c r="H140" s="165"/>
      <c r="I140" s="138"/>
      <c r="J140" s="138"/>
      <c r="K140" s="180"/>
      <c r="L140" s="165"/>
      <c r="M140" s="2"/>
    </row>
    <row r="141" spans="1:15" s="6" customFormat="1" ht="27" customHeight="1">
      <c r="A141" s="85" t="s">
        <v>55</v>
      </c>
      <c r="B141" s="78" t="s">
        <v>134</v>
      </c>
      <c r="C141" s="76" t="s">
        <v>42</v>
      </c>
      <c r="D141" s="158"/>
      <c r="E141" s="158">
        <v>56</v>
      </c>
      <c r="F141" s="158"/>
      <c r="G141" s="323" t="s">
        <v>202</v>
      </c>
      <c r="H141" s="324"/>
      <c r="I141" s="174"/>
      <c r="J141" s="174"/>
      <c r="K141" s="181"/>
      <c r="L141" s="158">
        <v>56</v>
      </c>
      <c r="M141" s="2"/>
    </row>
    <row r="142" spans="1:15" s="6" customFormat="1" ht="27" customHeight="1">
      <c r="A142" s="85" t="s">
        <v>55</v>
      </c>
      <c r="B142" s="78" t="s">
        <v>135</v>
      </c>
      <c r="C142" s="76" t="s">
        <v>42</v>
      </c>
      <c r="D142" s="158"/>
      <c r="E142" s="158">
        <v>84</v>
      </c>
      <c r="F142" s="158"/>
      <c r="G142" s="325"/>
      <c r="H142" s="326"/>
      <c r="I142" s="174"/>
      <c r="J142" s="174"/>
      <c r="K142" s="181"/>
      <c r="L142" s="158">
        <v>84</v>
      </c>
      <c r="M142" s="2"/>
    </row>
    <row r="143" spans="1:15" s="115" customFormat="1" ht="27" customHeight="1">
      <c r="A143" s="83">
        <v>7</v>
      </c>
      <c r="B143" s="82" t="s">
        <v>100</v>
      </c>
      <c r="C143" s="83" t="s">
        <v>42</v>
      </c>
      <c r="D143" s="170">
        <v>99.5</v>
      </c>
      <c r="E143" s="170">
        <v>99.9</v>
      </c>
      <c r="F143" s="183">
        <v>99.85</v>
      </c>
      <c r="G143" s="183">
        <v>99.85</v>
      </c>
      <c r="H143" s="183">
        <v>99.85</v>
      </c>
      <c r="I143" s="138">
        <f>H143/D143</f>
        <v>1.0035175879396985</v>
      </c>
      <c r="J143" s="138">
        <f t="shared" ref="J143:J147" si="46">H143/F143</f>
        <v>1</v>
      </c>
      <c r="K143" s="180">
        <f t="shared" ref="K143:K147" si="47">H143/E143</f>
        <v>0.99949949949949934</v>
      </c>
      <c r="L143" s="183">
        <f>E143-H143</f>
        <v>5.0000000000011369E-2</v>
      </c>
      <c r="N143" s="120"/>
      <c r="O143" s="121"/>
    </row>
    <row r="144" spans="1:15" s="115" customFormat="1" ht="27" customHeight="1">
      <c r="A144" s="83">
        <v>8</v>
      </c>
      <c r="B144" s="82" t="s">
        <v>108</v>
      </c>
      <c r="C144" s="83" t="s">
        <v>42</v>
      </c>
      <c r="D144" s="170"/>
      <c r="E144" s="204">
        <v>97.06</v>
      </c>
      <c r="F144" s="204">
        <v>96.77</v>
      </c>
      <c r="G144" s="204">
        <v>96.63</v>
      </c>
      <c r="H144" s="204">
        <v>96.77</v>
      </c>
      <c r="I144" s="138"/>
      <c r="J144" s="138">
        <f t="shared" si="46"/>
        <v>1</v>
      </c>
      <c r="K144" s="180">
        <f t="shared" si="47"/>
        <v>0.99701215742839477</v>
      </c>
      <c r="L144" s="183">
        <f t="shared" ref="L144:L151" si="48">E144-H144</f>
        <v>0.29000000000000625</v>
      </c>
      <c r="N144" s="120"/>
      <c r="O144" s="121"/>
    </row>
    <row r="145" spans="1:16" s="115" customFormat="1" ht="27" customHeight="1">
      <c r="A145" s="83">
        <v>9</v>
      </c>
      <c r="B145" s="82" t="s">
        <v>107</v>
      </c>
      <c r="C145" s="83" t="s">
        <v>42</v>
      </c>
      <c r="D145" s="170"/>
      <c r="E145" s="204">
        <v>97.18</v>
      </c>
      <c r="F145" s="204">
        <v>96.78</v>
      </c>
      <c r="G145" s="204">
        <v>96.59</v>
      </c>
      <c r="H145" s="204">
        <v>96.78</v>
      </c>
      <c r="I145" s="138"/>
      <c r="J145" s="138">
        <f t="shared" si="46"/>
        <v>1</v>
      </c>
      <c r="K145" s="180">
        <f t="shared" si="47"/>
        <v>0.99588392673389581</v>
      </c>
      <c r="L145" s="165">
        <f t="shared" si="48"/>
        <v>0.40000000000000568</v>
      </c>
      <c r="N145" s="120"/>
      <c r="O145" s="121"/>
    </row>
    <row r="146" spans="1:16" ht="27" customHeight="1">
      <c r="A146" s="67" t="s">
        <v>136</v>
      </c>
      <c r="B146" s="82" t="s">
        <v>139</v>
      </c>
      <c r="C146" s="83"/>
      <c r="D146" s="170"/>
      <c r="E146" s="170"/>
      <c r="F146" s="183"/>
      <c r="G146" s="170"/>
      <c r="H146" s="170"/>
      <c r="I146" s="138"/>
      <c r="J146" s="138"/>
      <c r="K146" s="180"/>
      <c r="L146" s="183"/>
      <c r="N146" s="86"/>
      <c r="O146" s="87"/>
    </row>
    <row r="147" spans="1:16" s="6" customFormat="1" ht="34.9" customHeight="1">
      <c r="A147" s="122">
        <v>1</v>
      </c>
      <c r="B147" s="123" t="s">
        <v>71</v>
      </c>
      <c r="C147" s="124" t="s">
        <v>42</v>
      </c>
      <c r="D147" s="171">
        <v>85</v>
      </c>
      <c r="E147" s="171">
        <v>86</v>
      </c>
      <c r="F147" s="154">
        <v>85</v>
      </c>
      <c r="G147" s="171">
        <v>85</v>
      </c>
      <c r="H147" s="171">
        <v>85</v>
      </c>
      <c r="I147" s="138">
        <f t="shared" ref="I147:I152" si="49">H147/D147</f>
        <v>1</v>
      </c>
      <c r="J147" s="138">
        <f t="shared" si="46"/>
        <v>1</v>
      </c>
      <c r="K147" s="180">
        <f t="shared" si="47"/>
        <v>0.98837209302325579</v>
      </c>
      <c r="L147" s="183">
        <f t="shared" si="48"/>
        <v>1</v>
      </c>
      <c r="P147" s="11"/>
    </row>
    <row r="148" spans="1:16" s="6" customFormat="1" ht="27" customHeight="1">
      <c r="A148" s="122">
        <v>2</v>
      </c>
      <c r="B148" s="123" t="s">
        <v>163</v>
      </c>
      <c r="C148" s="124" t="s">
        <v>42</v>
      </c>
      <c r="D148" s="172">
        <v>91</v>
      </c>
      <c r="E148" s="172">
        <v>90</v>
      </c>
      <c r="F148" s="172">
        <v>90</v>
      </c>
      <c r="G148" s="172">
        <v>91</v>
      </c>
      <c r="H148" s="172">
        <v>91</v>
      </c>
      <c r="I148" s="138">
        <f t="shared" si="49"/>
        <v>1</v>
      </c>
      <c r="J148" s="138">
        <f>H148/F148</f>
        <v>1.0111111111111111</v>
      </c>
      <c r="K148" s="180">
        <f>H148/E148</f>
        <v>1.0111111111111111</v>
      </c>
      <c r="L148" s="183"/>
      <c r="N148" s="125"/>
      <c r="O148" s="126"/>
    </row>
    <row r="149" spans="1:16" s="6" customFormat="1" ht="36" customHeight="1">
      <c r="A149" s="122">
        <v>3</v>
      </c>
      <c r="B149" s="123" t="s">
        <v>164</v>
      </c>
      <c r="C149" s="124" t="s">
        <v>42</v>
      </c>
      <c r="D149" s="171">
        <v>90.5</v>
      </c>
      <c r="E149" s="171">
        <v>92</v>
      </c>
      <c r="F149" s="183">
        <v>91.5</v>
      </c>
      <c r="G149" s="171">
        <v>91.2</v>
      </c>
      <c r="H149" s="171">
        <v>91.5</v>
      </c>
      <c r="I149" s="138">
        <f t="shared" si="49"/>
        <v>1.011049723756906</v>
      </c>
      <c r="J149" s="138">
        <f t="shared" ref="J149:J157" si="50">H149/F149</f>
        <v>1</v>
      </c>
      <c r="K149" s="180">
        <f t="shared" ref="K149:K157" si="51">H149/E149</f>
        <v>0.99456521739130432</v>
      </c>
      <c r="L149" s="165">
        <f t="shared" si="48"/>
        <v>0.5</v>
      </c>
      <c r="P149" s="11"/>
    </row>
    <row r="150" spans="1:16" s="6" customFormat="1" ht="47.25">
      <c r="A150" s="122">
        <v>4</v>
      </c>
      <c r="B150" s="61" t="s">
        <v>141</v>
      </c>
      <c r="C150" s="124" t="s">
        <v>42</v>
      </c>
      <c r="D150" s="217">
        <v>100</v>
      </c>
      <c r="E150" s="217">
        <v>100</v>
      </c>
      <c r="F150" s="217">
        <v>100</v>
      </c>
      <c r="G150" s="217">
        <v>100</v>
      </c>
      <c r="H150" s="217">
        <v>100</v>
      </c>
      <c r="I150" s="138">
        <f t="shared" si="49"/>
        <v>1</v>
      </c>
      <c r="J150" s="138">
        <f t="shared" si="50"/>
        <v>1</v>
      </c>
      <c r="K150" s="180">
        <f t="shared" si="51"/>
        <v>1</v>
      </c>
      <c r="L150" s="183"/>
      <c r="N150" s="11"/>
      <c r="O150" s="11"/>
      <c r="P150" s="11"/>
    </row>
    <row r="151" spans="1:16" s="6" customFormat="1" ht="36" customHeight="1">
      <c r="A151" s="122">
        <v>5</v>
      </c>
      <c r="B151" s="61" t="s">
        <v>74</v>
      </c>
      <c r="C151" s="124" t="s">
        <v>42</v>
      </c>
      <c r="D151" s="217">
        <v>83</v>
      </c>
      <c r="E151" s="218">
        <v>83.5</v>
      </c>
      <c r="F151" s="218">
        <v>83.33</v>
      </c>
      <c r="G151" s="218">
        <v>83.33</v>
      </c>
      <c r="H151" s="218">
        <v>83.33</v>
      </c>
      <c r="I151" s="138">
        <f t="shared" si="49"/>
        <v>1.0039759036144578</v>
      </c>
      <c r="J151" s="138">
        <f t="shared" si="50"/>
        <v>1</v>
      </c>
      <c r="K151" s="180">
        <f t="shared" si="51"/>
        <v>0.99796407185628744</v>
      </c>
      <c r="L151" s="183">
        <f t="shared" si="48"/>
        <v>0.17000000000000171</v>
      </c>
      <c r="N151" s="11"/>
      <c r="O151" s="11"/>
      <c r="P151" s="11"/>
    </row>
    <row r="152" spans="1:16" s="6" customFormat="1" ht="36" customHeight="1">
      <c r="A152" s="122">
        <v>6</v>
      </c>
      <c r="B152" s="219" t="s">
        <v>94</v>
      </c>
      <c r="C152" s="124" t="s">
        <v>42</v>
      </c>
      <c r="D152" s="220">
        <v>64.28</v>
      </c>
      <c r="E152" s="220">
        <v>64.28</v>
      </c>
      <c r="F152" s="220">
        <v>64.28</v>
      </c>
      <c r="G152" s="220">
        <v>64.28</v>
      </c>
      <c r="H152" s="220">
        <v>64.28</v>
      </c>
      <c r="I152" s="138">
        <f t="shared" si="49"/>
        <v>1</v>
      </c>
      <c r="J152" s="138">
        <f t="shared" si="50"/>
        <v>1</v>
      </c>
      <c r="K152" s="180">
        <f t="shared" si="51"/>
        <v>1</v>
      </c>
      <c r="L152" s="183"/>
      <c r="N152" s="11"/>
      <c r="O152" s="11"/>
      <c r="P152" s="11"/>
    </row>
    <row r="153" spans="1:16" s="114" customFormat="1" ht="27" customHeight="1">
      <c r="A153" s="211" t="s">
        <v>75</v>
      </c>
      <c r="B153" s="82" t="s">
        <v>170</v>
      </c>
      <c r="C153" s="93"/>
      <c r="D153" s="62"/>
      <c r="E153" s="62"/>
      <c r="F153" s="183"/>
      <c r="G153" s="62"/>
      <c r="H153" s="62"/>
      <c r="I153" s="138"/>
      <c r="J153" s="138"/>
      <c r="K153" s="180"/>
      <c r="L153" s="183"/>
    </row>
    <row r="154" spans="1:16" s="115" customFormat="1" ht="36.6" customHeight="1">
      <c r="A154" s="93">
        <v>1</v>
      </c>
      <c r="B154" s="127" t="s">
        <v>76</v>
      </c>
      <c r="C154" s="93" t="s">
        <v>42</v>
      </c>
      <c r="D154" s="212"/>
      <c r="E154" s="212" t="s">
        <v>194</v>
      </c>
      <c r="F154" s="183">
        <v>90</v>
      </c>
      <c r="G154" s="212">
        <v>74.7</v>
      </c>
      <c r="H154" s="212">
        <v>90</v>
      </c>
      <c r="I154" s="138"/>
      <c r="J154" s="138">
        <f t="shared" si="50"/>
        <v>1</v>
      </c>
      <c r="K154" s="180">
        <f>H154/90</f>
        <v>1</v>
      </c>
      <c r="L154" s="183"/>
    </row>
    <row r="155" spans="1:16" s="115" customFormat="1" ht="27" customHeight="1">
      <c r="A155" s="93">
        <v>2</v>
      </c>
      <c r="B155" s="127" t="s">
        <v>102</v>
      </c>
      <c r="C155" s="93" t="s">
        <v>42</v>
      </c>
      <c r="D155" s="212"/>
      <c r="E155" s="212" t="s">
        <v>195</v>
      </c>
      <c r="F155" s="183">
        <v>80</v>
      </c>
      <c r="G155" s="212">
        <v>82.04</v>
      </c>
      <c r="H155" s="212">
        <v>82.04</v>
      </c>
      <c r="I155" s="138"/>
      <c r="J155" s="138">
        <f t="shared" si="50"/>
        <v>1.0255000000000001</v>
      </c>
      <c r="K155" s="180">
        <f>H155/80</f>
        <v>1.0255000000000001</v>
      </c>
      <c r="L155" s="183"/>
    </row>
    <row r="156" spans="1:16" s="118" customFormat="1" ht="26.25" customHeight="1">
      <c r="A156" s="193"/>
      <c r="B156" s="221" t="s">
        <v>103</v>
      </c>
      <c r="C156" s="193" t="s">
        <v>42</v>
      </c>
      <c r="D156" s="213"/>
      <c r="E156" s="213" t="s">
        <v>196</v>
      </c>
      <c r="F156" s="223">
        <v>90</v>
      </c>
      <c r="G156" s="213">
        <v>90</v>
      </c>
      <c r="H156" s="213">
        <v>90</v>
      </c>
      <c r="I156" s="138"/>
      <c r="J156" s="138">
        <f t="shared" si="50"/>
        <v>1</v>
      </c>
      <c r="K156" s="180">
        <f>H156/90</f>
        <v>1</v>
      </c>
      <c r="L156" s="183"/>
    </row>
    <row r="157" spans="1:16" s="115" customFormat="1" ht="27" customHeight="1">
      <c r="A157" s="93">
        <v>3</v>
      </c>
      <c r="B157" s="127" t="s">
        <v>101</v>
      </c>
      <c r="C157" s="93" t="s">
        <v>42</v>
      </c>
      <c r="D157" s="212"/>
      <c r="E157" s="212">
        <v>100</v>
      </c>
      <c r="F157" s="154">
        <v>100</v>
      </c>
      <c r="G157" s="212">
        <v>100</v>
      </c>
      <c r="H157" s="212">
        <v>100</v>
      </c>
      <c r="I157" s="138"/>
      <c r="J157" s="138">
        <f t="shared" si="50"/>
        <v>1</v>
      </c>
      <c r="K157" s="180">
        <f t="shared" si="51"/>
        <v>1</v>
      </c>
      <c r="L157" s="183"/>
    </row>
    <row r="158" spans="1:16" s="115" customFormat="1" ht="31.5">
      <c r="A158" s="93">
        <v>4</v>
      </c>
      <c r="B158" s="127" t="s">
        <v>104</v>
      </c>
      <c r="C158" s="93" t="s">
        <v>42</v>
      </c>
      <c r="D158" s="212"/>
      <c r="E158" s="212" t="s">
        <v>197</v>
      </c>
      <c r="F158" s="212"/>
      <c r="G158" s="321" t="s">
        <v>202</v>
      </c>
      <c r="H158" s="322"/>
      <c r="I158" s="175"/>
      <c r="J158" s="175"/>
      <c r="K158" s="214"/>
      <c r="L158" s="212" t="s">
        <v>197</v>
      </c>
    </row>
    <row r="159" spans="1:16" s="115" customFormat="1" ht="47.25">
      <c r="A159" s="93">
        <v>5</v>
      </c>
      <c r="B159" s="127" t="s">
        <v>105</v>
      </c>
      <c r="C159" s="93" t="s">
        <v>42</v>
      </c>
      <c r="D159" s="212"/>
      <c r="E159" s="212" t="s">
        <v>197</v>
      </c>
      <c r="F159" s="212"/>
      <c r="G159" s="321"/>
      <c r="H159" s="322"/>
      <c r="I159" s="175"/>
      <c r="J159" s="175"/>
      <c r="K159" s="214"/>
      <c r="L159" s="212" t="s">
        <v>197</v>
      </c>
    </row>
    <row r="160" spans="1:16" s="115" customFormat="1" ht="31.5" customHeight="1">
      <c r="A160" s="93">
        <v>6</v>
      </c>
      <c r="B160" s="127" t="s">
        <v>176</v>
      </c>
      <c r="C160" s="93"/>
      <c r="D160" s="212"/>
      <c r="E160" s="212" t="s">
        <v>198</v>
      </c>
      <c r="F160" s="212"/>
      <c r="G160" s="321"/>
      <c r="H160" s="322"/>
      <c r="I160" s="175"/>
      <c r="J160" s="175"/>
      <c r="K160" s="214"/>
      <c r="L160" s="212" t="s">
        <v>198</v>
      </c>
    </row>
    <row r="161" spans="1:19" ht="43.9" customHeight="1">
      <c r="A161" s="26" t="s">
        <v>209</v>
      </c>
      <c r="B161" s="82" t="s">
        <v>210</v>
      </c>
      <c r="C161" s="93"/>
      <c r="D161" s="24"/>
      <c r="E161" s="266"/>
      <c r="F161" s="24"/>
      <c r="G161" s="24"/>
      <c r="H161" s="267"/>
      <c r="I161" s="268"/>
      <c r="J161" s="24"/>
      <c r="K161" s="268"/>
      <c r="L161" s="24"/>
    </row>
    <row r="162" spans="1:19" ht="25.15" customHeight="1">
      <c r="A162" s="122">
        <v>1</v>
      </c>
      <c r="B162" s="61" t="s">
        <v>211</v>
      </c>
      <c r="C162" s="124" t="s">
        <v>212</v>
      </c>
      <c r="D162" s="172">
        <v>389</v>
      </c>
      <c r="E162" s="172" t="s">
        <v>213</v>
      </c>
      <c r="F162" s="172"/>
      <c r="G162" s="172"/>
      <c r="H162" s="212">
        <v>478</v>
      </c>
      <c r="I162" s="138"/>
      <c r="J162" s="180"/>
      <c r="K162" s="180">
        <f>H162/1000</f>
        <v>0.47799999999999998</v>
      </c>
      <c r="L162" s="269">
        <v>525</v>
      </c>
      <c r="R162" s="115"/>
      <c r="S162" s="115"/>
    </row>
    <row r="163" spans="1:19" ht="25.15" customHeight="1">
      <c r="A163" s="270">
        <v>2</v>
      </c>
      <c r="B163" s="271" t="s">
        <v>214</v>
      </c>
      <c r="C163" s="272" t="s">
        <v>42</v>
      </c>
      <c r="D163" s="62"/>
      <c r="E163" s="273" t="s">
        <v>215</v>
      </c>
      <c r="F163" s="273"/>
      <c r="G163" s="24"/>
      <c r="H163" s="283">
        <v>0.73370000000000002</v>
      </c>
      <c r="I163" s="138"/>
      <c r="J163" s="274"/>
      <c r="K163" s="180">
        <f>H163/75%</f>
        <v>0.97826666666666673</v>
      </c>
      <c r="L163" s="273"/>
    </row>
    <row r="164" spans="1:19" ht="36" customHeight="1">
      <c r="A164" s="272">
        <v>3</v>
      </c>
      <c r="B164" s="271" t="s">
        <v>216</v>
      </c>
      <c r="C164" s="272" t="s">
        <v>42</v>
      </c>
      <c r="D164" s="276"/>
      <c r="E164" s="273" t="s">
        <v>215</v>
      </c>
      <c r="F164" s="273"/>
      <c r="G164" s="276"/>
      <c r="H164" s="212"/>
      <c r="I164" s="138"/>
      <c r="J164" s="277"/>
      <c r="K164" s="180"/>
      <c r="L164" s="273"/>
    </row>
    <row r="165" spans="1:19" ht="34.5" customHeight="1">
      <c r="A165" s="272">
        <v>4</v>
      </c>
      <c r="B165" s="271" t="s">
        <v>217</v>
      </c>
      <c r="C165" s="272" t="s">
        <v>42</v>
      </c>
      <c r="D165" s="310">
        <v>0.754</v>
      </c>
      <c r="E165" s="273" t="s">
        <v>218</v>
      </c>
      <c r="F165" s="273"/>
      <c r="G165" s="275"/>
      <c r="H165" s="283">
        <v>0.79890000000000005</v>
      </c>
      <c r="I165" s="138">
        <f t="shared" ref="I165:I166" si="52">H165/D165</f>
        <v>1.0595490716180371</v>
      </c>
      <c r="J165" s="274"/>
      <c r="K165" s="311">
        <f>H165/85%</f>
        <v>0.93988235294117661</v>
      </c>
      <c r="L165" s="283">
        <f>85%-H165</f>
        <v>5.1099999999999923E-2</v>
      </c>
    </row>
    <row r="166" spans="1:19" ht="33" customHeight="1">
      <c r="A166" s="278">
        <v>5</v>
      </c>
      <c r="B166" s="279" t="s">
        <v>219</v>
      </c>
      <c r="C166" s="278" t="s">
        <v>42</v>
      </c>
      <c r="D166" s="291">
        <v>0.35580000000000001</v>
      </c>
      <c r="E166" s="281" t="s">
        <v>220</v>
      </c>
      <c r="F166" s="281"/>
      <c r="G166" s="280"/>
      <c r="H166" s="291">
        <v>0.41930000000000001</v>
      </c>
      <c r="I166" s="292">
        <f t="shared" si="52"/>
        <v>1.1784710511523329</v>
      </c>
      <c r="J166" s="282"/>
      <c r="K166" s="312">
        <f>H166/45%</f>
        <v>0.93177777777777782</v>
      </c>
      <c r="L166" s="291">
        <f>45%-H166</f>
        <v>3.0700000000000005E-2</v>
      </c>
    </row>
    <row r="173" spans="1:19">
      <c r="N173" s="96"/>
      <c r="O173" s="96"/>
    </row>
    <row r="174" spans="1:19">
      <c r="N174" s="97"/>
      <c r="O174" s="97"/>
    </row>
    <row r="175" spans="1:19">
      <c r="N175" s="98"/>
      <c r="O175" s="98"/>
    </row>
    <row r="176" spans="1:19">
      <c r="N176" s="99"/>
      <c r="O176" s="99"/>
      <c r="P176" s="96"/>
    </row>
    <row r="177" spans="14:19">
      <c r="N177" s="99"/>
      <c r="O177" s="99"/>
      <c r="P177" s="97"/>
    </row>
    <row r="178" spans="14:19">
      <c r="P178" s="98"/>
    </row>
    <row r="179" spans="14:19">
      <c r="P179" s="99"/>
    </row>
    <row r="180" spans="14:19">
      <c r="P180" s="99"/>
    </row>
    <row r="182" spans="14:19">
      <c r="Q182" s="9"/>
      <c r="R182" s="9"/>
      <c r="S182" s="9"/>
    </row>
    <row r="183" spans="14:19">
      <c r="Q183" s="9"/>
      <c r="R183" s="9"/>
      <c r="S183" s="9"/>
    </row>
    <row r="184" spans="14:19">
      <c r="Q184" s="9"/>
      <c r="R184" s="9"/>
      <c r="S184" s="9"/>
    </row>
    <row r="185" spans="14:19">
      <c r="Q185" s="9"/>
      <c r="R185" s="9"/>
      <c r="S185" s="9"/>
    </row>
    <row r="186" spans="14:19">
      <c r="Q186" s="9"/>
      <c r="R186" s="9"/>
      <c r="S186" s="9"/>
    </row>
    <row r="190" spans="14:19">
      <c r="N190" s="6"/>
      <c r="O190" s="6"/>
    </row>
    <row r="193" spans="1:16">
      <c r="N193" s="6"/>
      <c r="O193" s="6"/>
      <c r="P193" s="6"/>
    </row>
    <row r="198" spans="1:16">
      <c r="N198" s="6"/>
      <c r="O198" s="6"/>
      <c r="P198" s="6"/>
    </row>
    <row r="199" spans="1:16" s="6" customFormat="1">
      <c r="B199" s="13"/>
      <c r="I199" s="8"/>
      <c r="J199" s="8"/>
      <c r="N199" s="2"/>
      <c r="O199" s="2"/>
      <c r="P199" s="2"/>
    </row>
    <row r="204" spans="1:16" s="6" customFormat="1">
      <c r="A204" s="2"/>
      <c r="B204" s="12"/>
      <c r="C204" s="2"/>
      <c r="D204" s="2"/>
      <c r="E204" s="2"/>
      <c r="F204" s="2"/>
      <c r="G204" s="2"/>
      <c r="H204" s="2"/>
      <c r="I204" s="100"/>
      <c r="J204" s="100"/>
      <c r="K204" s="2"/>
      <c r="L204" s="2"/>
      <c r="M204" s="2"/>
      <c r="N204" s="2"/>
      <c r="O204" s="2"/>
      <c r="P204" s="2"/>
    </row>
  </sheetData>
  <mergeCells count="15">
    <mergeCell ref="G158:H160"/>
    <mergeCell ref="G141:H142"/>
    <mergeCell ref="G112:H113"/>
    <mergeCell ref="G107:H108"/>
    <mergeCell ref="G86:H89"/>
    <mergeCell ref="G114:H118"/>
    <mergeCell ref="G139:H139"/>
    <mergeCell ref="A2:L2"/>
    <mergeCell ref="A4:A5"/>
    <mergeCell ref="B4:B5"/>
    <mergeCell ref="C4:C5"/>
    <mergeCell ref="D4:D5"/>
    <mergeCell ref="I4:K4"/>
    <mergeCell ref="E4:H4"/>
    <mergeCell ref="L4:L5"/>
  </mergeCells>
  <phoneticPr fontId="34" type="noConversion"/>
  <dataValidations disablePrompts="1" count="1">
    <dataValidation allowBlank="1" showInputMessage="1" showErrorMessage="1" prompt="Tăng so với KH của TU, HĐND tỉnh giao vì bổ sung nguồn NSTW bổ sung có mục tiêu" sqref="E83 G83"/>
  </dataValidations>
  <printOptions horizontalCentered="1"/>
  <pageMargins left="0.1" right="0.1" top="0.45" bottom="0.35" header="0.2" footer="0.2"/>
  <pageSetup paperSize="9" scale="62" fitToHeight="0" orientation="portrait" r:id="rId1"/>
  <headerFooter differentFirst="1" alignWithMargins="0">
    <oddFooter>&amp;R&amp;"Times New Roman,Regular"&amp;12&amp;P/&amp;N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tieu KTXH</vt:lpstr>
      <vt:lpstr>'Chi tieu KTXH'!Print_Titles</vt:lpstr>
    </vt:vector>
  </TitlesOfParts>
  <Company>So Ke hoach va Dau 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vanthu</cp:lastModifiedBy>
  <cp:lastPrinted>2022-07-06T09:06:22Z</cp:lastPrinted>
  <dcterms:created xsi:type="dcterms:W3CDTF">2012-09-01T04:07:06Z</dcterms:created>
  <dcterms:modified xsi:type="dcterms:W3CDTF">2022-07-06T09:06:23Z</dcterms:modified>
</cp:coreProperties>
</file>